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c786\Downloads\"/>
    </mc:Choice>
  </mc:AlternateContent>
  <xr:revisionPtr revIDLastSave="0" documentId="13_ncr:1_{1923C6F5-CC86-43D7-AEB4-1D12405C651B}" xr6:coauthVersionLast="47" xr6:coauthVersionMax="47" xr10:uidLastSave="{00000000-0000-0000-0000-000000000000}"/>
  <bookViews>
    <workbookView xWindow="-28920" yWindow="-3030" windowWidth="29040" windowHeight="15720" firstSheet="4" activeTab="6" xr2:uid="{6C623D45-8C2F-4184-B532-DCCF0DD1CB4F}"/>
  </bookViews>
  <sheets>
    <sheet name="READ THIS" sheetId="12" r:id="rId1"/>
    <sheet name="SPOT Bank Holidays - formules" sheetId="2" r:id="rId2"/>
    <sheet name="SPOT Reference BH" sheetId="3" r:id="rId3"/>
    <sheet name="SPOT Bank Holidays - values" sheetId="16" r:id="rId4"/>
    <sheet name="Futures Bank holidays" sheetId="8" r:id="rId5"/>
    <sheet name="Physical Futures" sheetId="7" r:id="rId6"/>
    <sheet name="Physical Futures - ETF &amp; ZTP" sheetId="11" r:id="rId7"/>
    <sheet name="TTF Options" sheetId="9" r:id="rId8"/>
    <sheet name="JKM LNG" sheetId="6" r:id="rId9"/>
    <sheet name="EGSI Futures" sheetId="10" r:id="rId10"/>
    <sheet name="EGSI Futures - others" sheetId="13" state="hidden" r:id="rId11"/>
    <sheet name="SPOT End of year 2025" sheetId="5" r:id="rId12"/>
    <sheet name="Sheet1" sheetId="14" r:id="rId13"/>
  </sheets>
  <definedNames>
    <definedName name="_xlnm._FilterDatabase" localSheetId="4" hidden="1">'Futures Bank holidays'!#REF!</definedName>
    <definedName name="_IDVTrackerBlocked72_H" hidden="1">0</definedName>
    <definedName name="_IDVTrackerEx72_H" hidden="1">0</definedName>
    <definedName name="_IDVTrackerFreigabeDateiID72_H" hidden="1">-1</definedName>
    <definedName name="_IDVTrackerFreigabeStatus72_H" hidden="1">0</definedName>
    <definedName name="_IDVTrackerFreigabeVersion72_H" hidden="1">-1</definedName>
    <definedName name="_IDVTrackerID72_H" hidden="1">-100</definedName>
    <definedName name="_IDVTrackerMajorVersion72_H" hidden="1">1</definedName>
    <definedName name="_IDVTrackerMinorVersion72_H" hidden="1">0</definedName>
    <definedName name="_IDVTrackerVersion72_H" hidden="1">-1</definedName>
    <definedName name="_xlnm.Print_Area" localSheetId="1">'SPOT Bank Holidays - formules'!$B$18:$I$26</definedName>
    <definedName name="_xlnm.Print_Area" localSheetId="3">'SPOT Bank Holidays - values'!$B$18:$I$25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8" i="10" l="1"/>
  <c r="E119" i="10"/>
  <c r="E120" i="10"/>
  <c r="E121" i="10"/>
  <c r="E122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C91" i="10"/>
  <c r="C92" i="10"/>
  <c r="C93" i="10"/>
  <c r="C94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F94" i="10"/>
  <c r="D153" i="6"/>
  <c r="D154" i="6"/>
  <c r="D155" i="6"/>
  <c r="D156" i="6"/>
  <c r="D157" i="6"/>
  <c r="D158" i="6"/>
  <c r="D159" i="6"/>
  <c r="D160" i="6"/>
  <c r="D161" i="6"/>
  <c r="D162" i="6"/>
  <c r="D163" i="6"/>
  <c r="D164" i="6"/>
  <c r="E151" i="11"/>
  <c r="B58" i="2" l="1"/>
  <c r="E150" i="11"/>
  <c r="B62" i="2"/>
  <c r="B61" i="2"/>
  <c r="B60" i="2"/>
  <c r="B59" i="2"/>
  <c r="B50" i="2"/>
  <c r="B49" i="2"/>
  <c r="B48" i="2"/>
  <c r="B47" i="2"/>
  <c r="B46" i="2"/>
  <c r="B45" i="2"/>
  <c r="B44" i="2"/>
  <c r="B43" i="2"/>
  <c r="B42" i="2"/>
  <c r="B41" i="2"/>
  <c r="B12" i="2"/>
  <c r="B11" i="2"/>
  <c r="B10" i="2"/>
  <c r="B9" i="2"/>
  <c r="B8" i="2"/>
  <c r="B7" i="2"/>
  <c r="B6" i="2"/>
  <c r="B5" i="2"/>
  <c r="B67" i="10"/>
  <c r="B68" i="10"/>
  <c r="B69" i="10"/>
  <c r="B70" i="10"/>
  <c r="B71" i="10"/>
  <c r="B72" i="10"/>
  <c r="B73" i="10"/>
  <c r="B74" i="10"/>
  <c r="B75" i="10"/>
  <c r="B76" i="10"/>
  <c r="B77" i="10"/>
  <c r="B78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D141" i="6"/>
  <c r="D142" i="6"/>
  <c r="D143" i="6"/>
  <c r="D144" i="6"/>
  <c r="D145" i="6"/>
  <c r="D146" i="6"/>
  <c r="D147" i="6"/>
  <c r="D148" i="6"/>
  <c r="D149" i="6"/>
  <c r="D150" i="6"/>
  <c r="D151" i="6"/>
  <c r="D152" i="6"/>
  <c r="E221" i="7"/>
  <c r="E222" i="7"/>
  <c r="E223" i="7"/>
  <c r="D140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44" i="6"/>
  <c r="C78" i="6" s="1"/>
  <c r="D103" i="6"/>
  <c r="B58" i="13"/>
  <c r="C58" i="13"/>
  <c r="B59" i="13"/>
  <c r="C59" i="13"/>
  <c r="B60" i="13"/>
  <c r="C60" i="13"/>
  <c r="B61" i="13"/>
  <c r="C61" i="13"/>
  <c r="F61" i="13"/>
  <c r="B56" i="13"/>
  <c r="C56" i="13"/>
  <c r="B57" i="13"/>
  <c r="C57" i="13"/>
  <c r="B47" i="13"/>
  <c r="C47" i="13"/>
  <c r="B48" i="13"/>
  <c r="C48" i="13"/>
  <c r="B49" i="13"/>
  <c r="C49" i="13"/>
  <c r="B50" i="13"/>
  <c r="C50" i="13"/>
  <c r="B51" i="13"/>
  <c r="C51" i="13"/>
  <c r="B52" i="13"/>
  <c r="C52" i="13"/>
  <c r="B53" i="13"/>
  <c r="C53" i="13"/>
  <c r="B54" i="13"/>
  <c r="C54" i="13"/>
  <c r="B55" i="13"/>
  <c r="C55" i="13"/>
  <c r="B54" i="10"/>
  <c r="C54" i="10"/>
  <c r="B55" i="10"/>
  <c r="C55" i="10"/>
  <c r="B56" i="10"/>
  <c r="C56" i="10"/>
  <c r="B57" i="10"/>
  <c r="C57" i="10"/>
  <c r="B58" i="10"/>
  <c r="C58" i="10"/>
  <c r="B59" i="10"/>
  <c r="C59" i="10"/>
  <c r="B60" i="10"/>
  <c r="C60" i="10"/>
  <c r="B61" i="10"/>
  <c r="C61" i="10"/>
  <c r="B62" i="10"/>
  <c r="C62" i="10"/>
  <c r="B63" i="10"/>
  <c r="C63" i="10"/>
  <c r="B64" i="10"/>
  <c r="C64" i="10"/>
  <c r="B65" i="10"/>
  <c r="C65" i="10"/>
  <c r="B66" i="10"/>
  <c r="C66" i="10"/>
  <c r="D102" i="6"/>
  <c r="D101" i="6"/>
  <c r="D100" i="6"/>
  <c r="D99" i="6"/>
  <c r="D98" i="6"/>
  <c r="D97" i="6"/>
  <c r="D96" i="6"/>
  <c r="D95" i="6"/>
  <c r="D94" i="6"/>
  <c r="D93" i="6"/>
  <c r="D92" i="6"/>
  <c r="C164" i="6" s="1"/>
  <c r="D79" i="6"/>
  <c r="C151" i="6" s="1"/>
  <c r="E79" i="9"/>
  <c r="I67" i="9" s="1"/>
  <c r="E107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49" i="11"/>
  <c r="E134" i="11"/>
  <c r="E133" i="11"/>
  <c r="E220" i="7"/>
  <c r="E198" i="7"/>
  <c r="E199" i="7"/>
  <c r="C7" i="2"/>
  <c r="G11" i="2"/>
  <c r="G6" i="2"/>
  <c r="G5" i="2"/>
  <c r="D51" i="2"/>
  <c r="G51" i="2"/>
  <c r="H51" i="2" s="1"/>
  <c r="F51" i="2" s="1"/>
  <c r="D52" i="2"/>
  <c r="G52" i="2"/>
  <c r="H52" i="2" s="1"/>
  <c r="F52" i="2" s="1"/>
  <c r="B51" i="2"/>
  <c r="B52" i="2"/>
  <c r="E170" i="7"/>
  <c r="E171" i="7"/>
  <c r="E172" i="7"/>
  <c r="B63" i="2"/>
  <c r="O67" i="9" l="1"/>
  <c r="E52" i="2"/>
  <c r="E51" i="2"/>
  <c r="E30" i="11"/>
  <c r="E29" i="11"/>
  <c r="E103" i="11"/>
  <c r="E102" i="11"/>
  <c r="E101" i="11"/>
  <c r="E100" i="11"/>
  <c r="E99" i="11"/>
  <c r="E98" i="11"/>
  <c r="E97" i="11"/>
  <c r="E132" i="11"/>
  <c r="E131" i="11"/>
  <c r="E130" i="11"/>
  <c r="E129" i="11"/>
  <c r="E148" i="11"/>
  <c r="E147" i="11"/>
  <c r="D45" i="6"/>
  <c r="C79" i="6" s="1"/>
  <c r="D46" i="6"/>
  <c r="C80" i="6" s="1"/>
  <c r="D47" i="6"/>
  <c r="C81" i="6" s="1"/>
  <c r="D48" i="6"/>
  <c r="C82" i="6" s="1"/>
  <c r="D49" i="6"/>
  <c r="C83" i="6" s="1"/>
  <c r="D50" i="6"/>
  <c r="C84" i="6" s="1"/>
  <c r="D51" i="6"/>
  <c r="C85" i="6" s="1"/>
  <c r="D52" i="6"/>
  <c r="C86" i="6" s="1"/>
  <c r="D53" i="6"/>
  <c r="C87" i="6" s="1"/>
  <c r="D54" i="6"/>
  <c r="C88" i="6" s="1"/>
  <c r="D55" i="6"/>
  <c r="C89" i="6" s="1"/>
  <c r="D56" i="6"/>
  <c r="C128" i="6" s="1"/>
  <c r="D57" i="6"/>
  <c r="C129" i="6" s="1"/>
  <c r="D58" i="6"/>
  <c r="C130" i="6" s="1"/>
  <c r="D59" i="6"/>
  <c r="C131" i="6" s="1"/>
  <c r="D60" i="6"/>
  <c r="C132" i="6" s="1"/>
  <c r="D61" i="6"/>
  <c r="C133" i="6" s="1"/>
  <c r="D62" i="6"/>
  <c r="C134" i="6" s="1"/>
  <c r="D63" i="6"/>
  <c r="C135" i="6" s="1"/>
  <c r="D64" i="6"/>
  <c r="C136" i="6" s="1"/>
  <c r="D65" i="6"/>
  <c r="C137" i="6" s="1"/>
  <c r="D66" i="6"/>
  <c r="C138" i="6" s="1"/>
  <c r="D67" i="6"/>
  <c r="C139" i="6" s="1"/>
  <c r="D68" i="6"/>
  <c r="C140" i="6" s="1"/>
  <c r="D69" i="6"/>
  <c r="C141" i="6" s="1"/>
  <c r="D70" i="6"/>
  <c r="C142" i="6" s="1"/>
  <c r="D71" i="6"/>
  <c r="C143" i="6" s="1"/>
  <c r="D72" i="6"/>
  <c r="C144" i="6" s="1"/>
  <c r="D73" i="6"/>
  <c r="C145" i="6" s="1"/>
  <c r="D74" i="6"/>
  <c r="C146" i="6" s="1"/>
  <c r="D75" i="6"/>
  <c r="C147" i="6" s="1"/>
  <c r="D76" i="6"/>
  <c r="C148" i="6" s="1"/>
  <c r="D77" i="6"/>
  <c r="C149" i="6" s="1"/>
  <c r="D78" i="6"/>
  <c r="C150" i="6" s="1"/>
  <c r="D80" i="6"/>
  <c r="C152" i="6" s="1"/>
  <c r="D81" i="6"/>
  <c r="C153" i="6" s="1"/>
  <c r="D82" i="6"/>
  <c r="C154" i="6" s="1"/>
  <c r="D83" i="6"/>
  <c r="C155" i="6" s="1"/>
  <c r="D84" i="6"/>
  <c r="C156" i="6" s="1"/>
  <c r="D85" i="6"/>
  <c r="C157" i="6" s="1"/>
  <c r="D86" i="6"/>
  <c r="C158" i="6" s="1"/>
  <c r="D87" i="6"/>
  <c r="C159" i="6" s="1"/>
  <c r="D88" i="6"/>
  <c r="C160" i="6" s="1"/>
  <c r="D89" i="6"/>
  <c r="C161" i="6" s="1"/>
  <c r="D90" i="6"/>
  <c r="C162" i="6" s="1"/>
  <c r="D91" i="6"/>
  <c r="C163" i="6" s="1"/>
  <c r="N31" i="9"/>
  <c r="K28" i="9"/>
  <c r="E80" i="9"/>
  <c r="D114" i="9" s="1"/>
  <c r="N91" i="9" s="1"/>
  <c r="E81" i="9"/>
  <c r="D115" i="9" s="1"/>
  <c r="E82" i="9"/>
  <c r="L70" i="9" s="1"/>
  <c r="E83" i="9"/>
  <c r="D117" i="9" s="1"/>
  <c r="E84" i="9"/>
  <c r="D118" i="9" s="1"/>
  <c r="E85" i="9"/>
  <c r="E86" i="9"/>
  <c r="D120" i="9" s="1"/>
  <c r="E87" i="9"/>
  <c r="E88" i="9"/>
  <c r="E89" i="9"/>
  <c r="E90" i="9"/>
  <c r="E91" i="9"/>
  <c r="E92" i="9"/>
  <c r="E93" i="9"/>
  <c r="E94" i="9"/>
  <c r="E95" i="9"/>
  <c r="E96" i="9"/>
  <c r="E97" i="9"/>
  <c r="I85" i="9" s="1"/>
  <c r="E98" i="9"/>
  <c r="E99" i="9"/>
  <c r="E100" i="9"/>
  <c r="E101" i="9"/>
  <c r="E102" i="9"/>
  <c r="E103" i="9"/>
  <c r="O91" i="9" s="1"/>
  <c r="E104" i="9"/>
  <c r="E105" i="9"/>
  <c r="E106" i="9"/>
  <c r="E108" i="9"/>
  <c r="I88" i="9" l="1"/>
  <c r="L88" i="9"/>
  <c r="I82" i="9"/>
  <c r="L82" i="9"/>
  <c r="O79" i="9"/>
  <c r="I79" i="9"/>
  <c r="I76" i="9"/>
  <c r="L76" i="9"/>
  <c r="D119" i="9"/>
  <c r="H88" i="9" s="1"/>
  <c r="I73" i="9"/>
  <c r="D113" i="9"/>
  <c r="H82" i="9" s="1"/>
  <c r="D116" i="9"/>
  <c r="H85" i="9" s="1"/>
  <c r="I70" i="9"/>
  <c r="E78" i="9"/>
  <c r="D112" i="9" s="1"/>
  <c r="E77" i="9"/>
  <c r="D111" i="9" s="1"/>
  <c r="E76" i="9"/>
  <c r="E75" i="9"/>
  <c r="D109" i="9" s="1"/>
  <c r="E74" i="9"/>
  <c r="D108" i="9" s="1"/>
  <c r="E73" i="9"/>
  <c r="E72" i="9"/>
  <c r="D106" i="9" s="1"/>
  <c r="E71" i="9"/>
  <c r="D105" i="9" s="1"/>
  <c r="E70" i="9"/>
  <c r="E69" i="9"/>
  <c r="D103" i="9" s="1"/>
  <c r="E68" i="9"/>
  <c r="D102" i="9" s="1"/>
  <c r="N79" i="9" s="1"/>
  <c r="E67" i="9"/>
  <c r="E66" i="9"/>
  <c r="D100" i="9" s="1"/>
  <c r="E65" i="9"/>
  <c r="D99" i="9" s="1"/>
  <c r="E64" i="9"/>
  <c r="D98" i="9" s="1"/>
  <c r="E63" i="9"/>
  <c r="D97" i="9" s="1"/>
  <c r="E62" i="9"/>
  <c r="D96" i="9" s="1"/>
  <c r="E61" i="9"/>
  <c r="D95" i="9" s="1"/>
  <c r="E60" i="9"/>
  <c r="D94" i="9" s="1"/>
  <c r="E59" i="9"/>
  <c r="D93" i="9" s="1"/>
  <c r="E58" i="9"/>
  <c r="D92" i="9" s="1"/>
  <c r="K70" i="9" s="1"/>
  <c r="E57" i="9"/>
  <c r="D91" i="9" s="1"/>
  <c r="E56" i="9"/>
  <c r="E55" i="9"/>
  <c r="D89" i="9" s="1"/>
  <c r="E54" i="9"/>
  <c r="D88" i="9" s="1"/>
  <c r="E53" i="9"/>
  <c r="D87" i="9" s="1"/>
  <c r="E52" i="9"/>
  <c r="D86" i="9" s="1"/>
  <c r="K64" i="9" s="1"/>
  <c r="E51" i="9"/>
  <c r="D85" i="9" s="1"/>
  <c r="E50" i="9"/>
  <c r="D84" i="9" s="1"/>
  <c r="E49" i="9"/>
  <c r="D83" i="9" s="1"/>
  <c r="E48" i="9"/>
  <c r="D82" i="9" s="1"/>
  <c r="E47" i="9"/>
  <c r="D81" i="9" s="1"/>
  <c r="E46" i="9"/>
  <c r="D80" i="9" s="1"/>
  <c r="E45" i="9"/>
  <c r="D79" i="9" s="1"/>
  <c r="E44" i="9"/>
  <c r="D78" i="9" s="1"/>
  <c r="N55" i="9" s="1"/>
  <c r="E43" i="9"/>
  <c r="D77" i="9" s="1"/>
  <c r="E42" i="9"/>
  <c r="D76" i="9" s="1"/>
  <c r="E41" i="9"/>
  <c r="D75" i="9" s="1"/>
  <c r="E40" i="9"/>
  <c r="D74" i="9" s="1"/>
  <c r="E39" i="9"/>
  <c r="D73" i="9" s="1"/>
  <c r="E38" i="9"/>
  <c r="D72" i="9" s="1"/>
  <c r="E37" i="9"/>
  <c r="E36" i="9"/>
  <c r="D70" i="9" s="1"/>
  <c r="E35" i="9"/>
  <c r="D69" i="9" s="1"/>
  <c r="E34" i="9"/>
  <c r="D68" i="9" s="1"/>
  <c r="E33" i="9"/>
  <c r="D67" i="9" s="1"/>
  <c r="E32" i="9"/>
  <c r="D66" i="9" s="1"/>
  <c r="N43" i="9" s="1"/>
  <c r="E31" i="9"/>
  <c r="D42" i="2"/>
  <c r="G42" i="2"/>
  <c r="E42" i="2" s="1"/>
  <c r="D43" i="2"/>
  <c r="G43" i="2"/>
  <c r="E43" i="2" s="1"/>
  <c r="D44" i="2"/>
  <c r="G44" i="2"/>
  <c r="E44" i="2" s="1"/>
  <c r="D45" i="2"/>
  <c r="G45" i="2"/>
  <c r="E45" i="2" s="1"/>
  <c r="D46" i="2"/>
  <c r="G46" i="2"/>
  <c r="E46" i="2" s="1"/>
  <c r="D47" i="2"/>
  <c r="G47" i="2"/>
  <c r="E47" i="2" s="1"/>
  <c r="D48" i="2"/>
  <c r="G48" i="2"/>
  <c r="E48" i="2" s="1"/>
  <c r="D49" i="2"/>
  <c r="G49" i="2"/>
  <c r="E49" i="2" s="1"/>
  <c r="D50" i="2"/>
  <c r="G50" i="2"/>
  <c r="E50" i="2" s="1"/>
  <c r="D59" i="2"/>
  <c r="E59" i="2"/>
  <c r="G59" i="2"/>
  <c r="H59" i="2"/>
  <c r="D60" i="2"/>
  <c r="E60" i="2"/>
  <c r="G60" i="2"/>
  <c r="H60" i="2"/>
  <c r="D61" i="2"/>
  <c r="E61" i="2"/>
  <c r="G61" i="2"/>
  <c r="H61" i="2"/>
  <c r="D62" i="2"/>
  <c r="E62" i="2"/>
  <c r="G62" i="2"/>
  <c r="H62" i="2"/>
  <c r="D63" i="2"/>
  <c r="E63" i="2"/>
  <c r="G63" i="2"/>
  <c r="H63" i="2"/>
  <c r="H67" i="9" l="1"/>
  <c r="K76" i="9"/>
  <c r="I64" i="9"/>
  <c r="L64" i="9"/>
  <c r="D110" i="9"/>
  <c r="H47" i="2"/>
  <c r="F47" i="2" s="1"/>
  <c r="H43" i="2"/>
  <c r="F43" i="2" s="1"/>
  <c r="F63" i="2"/>
  <c r="F62" i="2"/>
  <c r="F61" i="2"/>
  <c r="F60" i="2"/>
  <c r="F59" i="2"/>
  <c r="H50" i="2"/>
  <c r="F50" i="2" s="1"/>
  <c r="H42" i="2"/>
  <c r="F42" i="2" s="1"/>
  <c r="H46" i="2"/>
  <c r="F46" i="2" s="1"/>
  <c r="D90" i="9"/>
  <c r="N67" i="9" s="1"/>
  <c r="H48" i="2"/>
  <c r="F48" i="2" s="1"/>
  <c r="H44" i="2"/>
  <c r="F44" i="2" s="1"/>
  <c r="D71" i="9"/>
  <c r="H49" i="2"/>
  <c r="F49" i="2" s="1"/>
  <c r="H45" i="2"/>
  <c r="F45" i="2" s="1"/>
  <c r="L28" i="9"/>
  <c r="I31" i="9"/>
  <c r="O31" i="9"/>
  <c r="L34" i="9"/>
  <c r="I34" i="9"/>
  <c r="I37" i="9"/>
  <c r="H52" i="9"/>
  <c r="L40" i="9"/>
  <c r="I40" i="9"/>
  <c r="H55" i="9"/>
  <c r="I43" i="9"/>
  <c r="O43" i="9"/>
  <c r="H58" i="9"/>
  <c r="L46" i="9"/>
  <c r="I46" i="9"/>
  <c r="H61" i="9"/>
  <c r="I49" i="9"/>
  <c r="H64" i="9"/>
  <c r="L52" i="9"/>
  <c r="I52" i="9"/>
  <c r="I55" i="9"/>
  <c r="O55" i="9"/>
  <c r="D101" i="9"/>
  <c r="H70" i="9" s="1"/>
  <c r="L58" i="9"/>
  <c r="I58" i="9"/>
  <c r="D104" i="9"/>
  <c r="I61" i="9"/>
  <c r="D107" i="9"/>
  <c r="H76" i="9" s="1"/>
  <c r="E82" i="13"/>
  <c r="E83" i="13"/>
  <c r="B46" i="13"/>
  <c r="C46" i="13"/>
  <c r="B44" i="13"/>
  <c r="C44" i="13"/>
  <c r="B45" i="13"/>
  <c r="C45" i="13"/>
  <c r="B36" i="13"/>
  <c r="C36" i="13"/>
  <c r="B37" i="13"/>
  <c r="C37" i="13"/>
  <c r="B38" i="13"/>
  <c r="C38" i="13"/>
  <c r="B39" i="13"/>
  <c r="C39" i="13"/>
  <c r="B40" i="13"/>
  <c r="C40" i="13"/>
  <c r="B41" i="13"/>
  <c r="C41" i="13"/>
  <c r="B42" i="13"/>
  <c r="C42" i="13"/>
  <c r="B43" i="13"/>
  <c r="C43" i="13"/>
  <c r="C30" i="13"/>
  <c r="C31" i="13"/>
  <c r="C32" i="13"/>
  <c r="C33" i="13"/>
  <c r="E117" i="10"/>
  <c r="B42" i="10"/>
  <c r="C42" i="10"/>
  <c r="B43" i="10"/>
  <c r="C43" i="10"/>
  <c r="B44" i="10"/>
  <c r="C44" i="10"/>
  <c r="B45" i="10"/>
  <c r="C45" i="10"/>
  <c r="B46" i="10"/>
  <c r="C46" i="10"/>
  <c r="B47" i="10"/>
  <c r="C47" i="10"/>
  <c r="B48" i="10"/>
  <c r="C48" i="10"/>
  <c r="B49" i="10"/>
  <c r="C49" i="10"/>
  <c r="B50" i="10"/>
  <c r="C50" i="10"/>
  <c r="B51" i="10"/>
  <c r="C51" i="10"/>
  <c r="B52" i="10"/>
  <c r="C52" i="10"/>
  <c r="B53" i="10"/>
  <c r="C53" i="10"/>
  <c r="B41" i="10"/>
  <c r="C41" i="10"/>
  <c r="E219" i="7"/>
  <c r="H25" i="11"/>
  <c r="G25" i="11"/>
  <c r="F25" i="11" s="1"/>
  <c r="E31" i="11" s="1"/>
  <c r="E196" i="7"/>
  <c r="E197" i="7"/>
  <c r="E166" i="7"/>
  <c r="E167" i="7"/>
  <c r="E168" i="7"/>
  <c r="E169" i="7"/>
  <c r="E81" i="13"/>
  <c r="E80" i="13"/>
  <c r="E79" i="13"/>
  <c r="E78" i="13"/>
  <c r="E77" i="13"/>
  <c r="E76" i="13"/>
  <c r="E75" i="13"/>
  <c r="E74" i="13"/>
  <c r="E73" i="13"/>
  <c r="E72" i="13"/>
  <c r="E71" i="13"/>
  <c r="E115" i="10"/>
  <c r="E114" i="10"/>
  <c r="E113" i="10"/>
  <c r="E112" i="10"/>
  <c r="C40" i="10"/>
  <c r="B40" i="10"/>
  <c r="C39" i="10"/>
  <c r="B39" i="10"/>
  <c r="C38" i="10"/>
  <c r="B38" i="10"/>
  <c r="C37" i="10"/>
  <c r="B37" i="10"/>
  <c r="E116" i="10"/>
  <c r="E111" i="10"/>
  <c r="E110" i="10"/>
  <c r="D98" i="10"/>
  <c r="H79" i="9" l="1"/>
  <c r="K88" i="9"/>
  <c r="H73" i="9"/>
  <c r="K82" i="9"/>
  <c r="K58" i="9"/>
  <c r="H49" i="9"/>
  <c r="H112" i="13"/>
  <c r="G113" i="13" s="1"/>
  <c r="F113" i="13" s="1"/>
  <c r="E119" i="13" s="1"/>
  <c r="G112" i="13"/>
  <c r="F112" i="13" s="1"/>
  <c r="E118" i="13" s="1"/>
  <c r="F111" i="13"/>
  <c r="D111" i="13"/>
  <c r="H98" i="13"/>
  <c r="G98" i="13"/>
  <c r="F98" i="13" s="1"/>
  <c r="E104" i="13" s="1"/>
  <c r="F97" i="13"/>
  <c r="E103" i="13" s="1"/>
  <c r="D97" i="13"/>
  <c r="H64" i="13"/>
  <c r="G64" i="13"/>
  <c r="D63" i="13"/>
  <c r="B33" i="13"/>
  <c r="B32" i="13"/>
  <c r="B31" i="13"/>
  <c r="B30" i="13"/>
  <c r="C29" i="13"/>
  <c r="B29" i="13"/>
  <c r="C28" i="13"/>
  <c r="B28" i="13"/>
  <c r="C27" i="13"/>
  <c r="B27" i="13"/>
  <c r="C26" i="13"/>
  <c r="B26" i="13"/>
  <c r="C25" i="13"/>
  <c r="B25" i="13"/>
  <c r="C24" i="13"/>
  <c r="B24" i="13"/>
  <c r="H7" i="13"/>
  <c r="G7" i="13"/>
  <c r="F6" i="13" s="1"/>
  <c r="H147" i="11"/>
  <c r="G147" i="11"/>
  <c r="F147" i="11" s="1"/>
  <c r="H129" i="11"/>
  <c r="H130" i="11" s="1"/>
  <c r="G129" i="11"/>
  <c r="F129" i="11" s="1"/>
  <c r="E135" i="11" s="1"/>
  <c r="H97" i="11"/>
  <c r="G97" i="11"/>
  <c r="F97" i="11" s="1"/>
  <c r="E104" i="11" s="1"/>
  <c r="E27" i="11"/>
  <c r="E28" i="11"/>
  <c r="E26" i="11"/>
  <c r="H26" i="11"/>
  <c r="G26" i="11"/>
  <c r="F26" i="11" s="1"/>
  <c r="E32" i="11" s="1"/>
  <c r="E48" i="7"/>
  <c r="E41" i="7"/>
  <c r="E42" i="7"/>
  <c r="E43" i="7"/>
  <c r="E44" i="7"/>
  <c r="E45" i="7"/>
  <c r="E46" i="7"/>
  <c r="E47" i="7"/>
  <c r="H211" i="7"/>
  <c r="G212" i="7" s="1"/>
  <c r="G211" i="7"/>
  <c r="H188" i="7"/>
  <c r="G189" i="7" s="1"/>
  <c r="G188" i="7"/>
  <c r="H150" i="7"/>
  <c r="G151" i="7" s="1"/>
  <c r="G150" i="7"/>
  <c r="H42" i="7"/>
  <c r="H43" i="7" s="1"/>
  <c r="G44" i="7" s="1"/>
  <c r="G42" i="7"/>
  <c r="F151" i="10"/>
  <c r="E157" i="10" s="1"/>
  <c r="H152" i="10"/>
  <c r="H153" i="10" s="1"/>
  <c r="G152" i="10"/>
  <c r="F152" i="10" s="1"/>
  <c r="E158" i="10" s="1"/>
  <c r="D151" i="10"/>
  <c r="F133" i="10"/>
  <c r="G134" i="10"/>
  <c r="H134" i="10"/>
  <c r="G135" i="10" s="1"/>
  <c r="F135" i="10" s="1"/>
  <c r="E141" i="10" s="1"/>
  <c r="D133" i="10"/>
  <c r="H99" i="10"/>
  <c r="G99" i="10"/>
  <c r="H7" i="10"/>
  <c r="G8" i="10" s="1"/>
  <c r="F7" i="10" s="1"/>
  <c r="G7" i="10"/>
  <c r="F6" i="10" s="1"/>
  <c r="B36" i="10"/>
  <c r="C36" i="10"/>
  <c r="B25" i="10"/>
  <c r="C25" i="10"/>
  <c r="B26" i="10"/>
  <c r="C26" i="10"/>
  <c r="B27" i="10"/>
  <c r="C27" i="10"/>
  <c r="B28" i="10"/>
  <c r="C28" i="10"/>
  <c r="B29" i="10"/>
  <c r="C29" i="10"/>
  <c r="B30" i="10"/>
  <c r="C30" i="10"/>
  <c r="B31" i="10"/>
  <c r="C31" i="10"/>
  <c r="B32" i="10"/>
  <c r="C32" i="10"/>
  <c r="B33" i="10"/>
  <c r="C33" i="10"/>
  <c r="B34" i="10"/>
  <c r="C34" i="10"/>
  <c r="B35" i="10"/>
  <c r="C35" i="10"/>
  <c r="H148" i="11" l="1"/>
  <c r="G148" i="11"/>
  <c r="F148" i="11" s="1"/>
  <c r="G131" i="11"/>
  <c r="F131" i="11" s="1"/>
  <c r="E137" i="11" s="1"/>
  <c r="H131" i="11"/>
  <c r="D147" i="11"/>
  <c r="G130" i="11"/>
  <c r="F130" i="11" s="1"/>
  <c r="E136" i="11" s="1"/>
  <c r="D26" i="11"/>
  <c r="D129" i="11"/>
  <c r="D98" i="13"/>
  <c r="H65" i="13"/>
  <c r="D64" i="13"/>
  <c r="G65" i="13"/>
  <c r="H8" i="13"/>
  <c r="G8" i="13"/>
  <c r="F7" i="13" s="1"/>
  <c r="H113" i="13"/>
  <c r="G99" i="13"/>
  <c r="F99" i="13" s="1"/>
  <c r="E105" i="13" s="1"/>
  <c r="D112" i="13"/>
  <c r="H99" i="13"/>
  <c r="D99" i="10"/>
  <c r="D134" i="10"/>
  <c r="D97" i="11"/>
  <c r="H98" i="11"/>
  <c r="G98" i="11"/>
  <c r="F98" i="11" s="1"/>
  <c r="E105" i="11" s="1"/>
  <c r="H27" i="11"/>
  <c r="G27" i="11"/>
  <c r="F27" i="11" s="1"/>
  <c r="E33" i="11" s="1"/>
  <c r="G43" i="7"/>
  <c r="H135" i="10"/>
  <c r="D135" i="10" s="1"/>
  <c r="D152" i="10"/>
  <c r="H189" i="7"/>
  <c r="G190" i="7" s="1"/>
  <c r="H154" i="10"/>
  <c r="H155" i="10" s="1"/>
  <c r="G154" i="10"/>
  <c r="F154" i="10" s="1"/>
  <c r="E160" i="10" s="1"/>
  <c r="G153" i="10"/>
  <c r="F153" i="10" s="1"/>
  <c r="E159" i="10" s="1"/>
  <c r="H151" i="7"/>
  <c r="H212" i="7"/>
  <c r="H44" i="7"/>
  <c r="G45" i="7" s="1"/>
  <c r="H100" i="10"/>
  <c r="G101" i="10" s="1"/>
  <c r="H8" i="10"/>
  <c r="G100" i="10"/>
  <c r="F134" i="10"/>
  <c r="E140" i="10" s="1"/>
  <c r="H136" i="10" l="1"/>
  <c r="G137" i="10" s="1"/>
  <c r="F137" i="10" s="1"/>
  <c r="E143" i="10" s="1"/>
  <c r="H149" i="11"/>
  <c r="G149" i="11"/>
  <c r="F149" i="11" s="1"/>
  <c r="D130" i="11"/>
  <c r="D148" i="11"/>
  <c r="D131" i="11"/>
  <c r="G132" i="11"/>
  <c r="F132" i="11" s="1"/>
  <c r="E138" i="11" s="1"/>
  <c r="H132" i="11"/>
  <c r="G114" i="13"/>
  <c r="F114" i="13" s="1"/>
  <c r="E120" i="13" s="1"/>
  <c r="D113" i="13"/>
  <c r="H114" i="13"/>
  <c r="D99" i="13"/>
  <c r="H100" i="13"/>
  <c r="G100" i="13"/>
  <c r="F100" i="13" s="1"/>
  <c r="E106" i="13" s="1"/>
  <c r="H66" i="13"/>
  <c r="G66" i="13"/>
  <c r="D65" i="13"/>
  <c r="H9" i="13"/>
  <c r="G9" i="13"/>
  <c r="F8" i="13" s="1"/>
  <c r="H99" i="11"/>
  <c r="G99" i="11"/>
  <c r="F99" i="11" s="1"/>
  <c r="E106" i="11" s="1"/>
  <c r="D98" i="11"/>
  <c r="D27" i="11"/>
  <c r="G28" i="11"/>
  <c r="F28" i="11" s="1"/>
  <c r="E34" i="11" s="1"/>
  <c r="H28" i="11"/>
  <c r="D100" i="10"/>
  <c r="G136" i="10"/>
  <c r="F136" i="10" s="1"/>
  <c r="E142" i="10" s="1"/>
  <c r="G155" i="10"/>
  <c r="F155" i="10" s="1"/>
  <c r="E161" i="10" s="1"/>
  <c r="H45" i="7"/>
  <c r="G46" i="7" s="1"/>
  <c r="H190" i="7"/>
  <c r="H101" i="10"/>
  <c r="H102" i="10" s="1"/>
  <c r="D153" i="10"/>
  <c r="G213" i="7"/>
  <c r="H213" i="7"/>
  <c r="G152" i="7"/>
  <c r="H152" i="7"/>
  <c r="D154" i="10"/>
  <c r="H156" i="10"/>
  <c r="G156" i="10"/>
  <c r="F156" i="10" s="1"/>
  <c r="E162" i="10" s="1"/>
  <c r="G9" i="10"/>
  <c r="F8" i="10" s="1"/>
  <c r="H9" i="10"/>
  <c r="H137" i="10" l="1"/>
  <c r="G138" i="10" s="1"/>
  <c r="F138" i="10" s="1"/>
  <c r="E144" i="10" s="1"/>
  <c r="G150" i="11"/>
  <c r="F150" i="11" s="1"/>
  <c r="H150" i="11"/>
  <c r="D149" i="11"/>
  <c r="H133" i="11"/>
  <c r="G133" i="11"/>
  <c r="D132" i="11"/>
  <c r="D100" i="13"/>
  <c r="H101" i="13"/>
  <c r="G101" i="13"/>
  <c r="F101" i="13" s="1"/>
  <c r="E107" i="13" s="1"/>
  <c r="H67" i="13"/>
  <c r="D66" i="13"/>
  <c r="G67" i="13"/>
  <c r="G115" i="13"/>
  <c r="F115" i="13" s="1"/>
  <c r="D114" i="13"/>
  <c r="H115" i="13"/>
  <c r="H10" i="13"/>
  <c r="G10" i="13"/>
  <c r="F9" i="13" s="1"/>
  <c r="D136" i="10"/>
  <c r="H100" i="11"/>
  <c r="G100" i="11"/>
  <c r="F100" i="11" s="1"/>
  <c r="E107" i="11" s="1"/>
  <c r="D99" i="11"/>
  <c r="D28" i="11"/>
  <c r="G29" i="11"/>
  <c r="F29" i="11" s="1"/>
  <c r="E35" i="11" s="1"/>
  <c r="H29" i="11"/>
  <c r="H46" i="7"/>
  <c r="G47" i="7" s="1"/>
  <c r="D155" i="10"/>
  <c r="D101" i="10"/>
  <c r="G102" i="10"/>
  <c r="D102" i="10" s="1"/>
  <c r="G191" i="7"/>
  <c r="H191" i="7"/>
  <c r="G153" i="7"/>
  <c r="H153" i="7"/>
  <c r="G214" i="7"/>
  <c r="H214" i="7"/>
  <c r="H157" i="10"/>
  <c r="G157" i="10"/>
  <c r="F157" i="10" s="1"/>
  <c r="D156" i="10"/>
  <c r="H10" i="10"/>
  <c r="G10" i="10"/>
  <c r="F9" i="10" s="1"/>
  <c r="G103" i="10"/>
  <c r="H103" i="10"/>
  <c r="D137" i="10" l="1"/>
  <c r="H138" i="10"/>
  <c r="G139" i="10" s="1"/>
  <c r="F139" i="10" s="1"/>
  <c r="E145" i="10" s="1"/>
  <c r="D150" i="11"/>
  <c r="G151" i="11"/>
  <c r="F151" i="11" s="1"/>
  <c r="H151" i="11"/>
  <c r="D151" i="11" s="1"/>
  <c r="D133" i="11"/>
  <c r="F133" i="11"/>
  <c r="G134" i="11"/>
  <c r="F134" i="11" s="1"/>
  <c r="H134" i="11"/>
  <c r="G101" i="11"/>
  <c r="F101" i="11" s="1"/>
  <c r="E108" i="11" s="1"/>
  <c r="H101" i="11"/>
  <c r="G30" i="11"/>
  <c r="F30" i="11" s="1"/>
  <c r="E36" i="11" s="1"/>
  <c r="H30" i="11"/>
  <c r="G116" i="13"/>
  <c r="F116" i="13" s="1"/>
  <c r="D115" i="13"/>
  <c r="H116" i="13"/>
  <c r="G68" i="13"/>
  <c r="D67" i="13"/>
  <c r="H68" i="13"/>
  <c r="G11" i="13"/>
  <c r="F10" i="13" s="1"/>
  <c r="H11" i="13"/>
  <c r="D101" i="13"/>
  <c r="H102" i="13"/>
  <c r="G102" i="13"/>
  <c r="F102" i="13" s="1"/>
  <c r="E108" i="13" s="1"/>
  <c r="D100" i="11"/>
  <c r="D29" i="11"/>
  <c r="H47" i="7"/>
  <c r="H48" i="7" s="1"/>
  <c r="H192" i="7"/>
  <c r="G192" i="7"/>
  <c r="G215" i="7"/>
  <c r="H215" i="7"/>
  <c r="G154" i="7"/>
  <c r="H154" i="7"/>
  <c r="H158" i="10"/>
  <c r="G158" i="10"/>
  <c r="F158" i="10" s="1"/>
  <c r="D157" i="10"/>
  <c r="G11" i="10"/>
  <c r="F10" i="10" s="1"/>
  <c r="H11" i="10"/>
  <c r="H104" i="10"/>
  <c r="D103" i="10"/>
  <c r="G104" i="10"/>
  <c r="H139" i="10" l="1"/>
  <c r="G140" i="10" s="1"/>
  <c r="F140" i="10" s="1"/>
  <c r="E146" i="10" s="1"/>
  <c r="D138" i="10"/>
  <c r="D134" i="11"/>
  <c r="G135" i="11"/>
  <c r="F135" i="11" s="1"/>
  <c r="H135" i="11"/>
  <c r="G159" i="10"/>
  <c r="F159" i="10" s="1"/>
  <c r="H159" i="10"/>
  <c r="D101" i="11"/>
  <c r="G102" i="11"/>
  <c r="F102" i="11" s="1"/>
  <c r="E109" i="11" s="1"/>
  <c r="H102" i="11"/>
  <c r="D30" i="11"/>
  <c r="G31" i="11"/>
  <c r="F31" i="11" s="1"/>
  <c r="E37" i="11" s="1"/>
  <c r="H31" i="11"/>
  <c r="D102" i="13"/>
  <c r="H103" i="13"/>
  <c r="G103" i="13"/>
  <c r="F103" i="13" s="1"/>
  <c r="E109" i="13" s="1"/>
  <c r="H69" i="13"/>
  <c r="D68" i="13"/>
  <c r="G69" i="13"/>
  <c r="H12" i="13"/>
  <c r="G12" i="13"/>
  <c r="F11" i="13" s="1"/>
  <c r="E17" i="13" s="1"/>
  <c r="G117" i="13"/>
  <c r="F117" i="13" s="1"/>
  <c r="D116" i="13"/>
  <c r="H117" i="13"/>
  <c r="G48" i="7"/>
  <c r="G193" i="7"/>
  <c r="H193" i="7"/>
  <c r="G155" i="7"/>
  <c r="H155" i="7"/>
  <c r="G216" i="7"/>
  <c r="H216" i="7"/>
  <c r="G49" i="7"/>
  <c r="H49" i="7"/>
  <c r="D158" i="10"/>
  <c r="H12" i="10"/>
  <c r="G12" i="10"/>
  <c r="F11" i="10" s="1"/>
  <c r="E23" i="10" s="1"/>
  <c r="D139" i="10"/>
  <c r="D104" i="10"/>
  <c r="H105" i="10"/>
  <c r="G105" i="10"/>
  <c r="H140" i="10" l="1"/>
  <c r="D135" i="11"/>
  <c r="G136" i="11"/>
  <c r="F136" i="11" s="1"/>
  <c r="H136" i="11"/>
  <c r="G160" i="10"/>
  <c r="F160" i="10" s="1"/>
  <c r="H160" i="10"/>
  <c r="D159" i="10"/>
  <c r="D102" i="11"/>
  <c r="G103" i="11"/>
  <c r="F103" i="11" s="1"/>
  <c r="E110" i="11" s="1"/>
  <c r="H103" i="11"/>
  <c r="D31" i="11"/>
  <c r="G32" i="11"/>
  <c r="F32" i="11" s="1"/>
  <c r="E38" i="11" s="1"/>
  <c r="H32" i="11"/>
  <c r="D103" i="13"/>
  <c r="H104" i="13"/>
  <c r="G104" i="13"/>
  <c r="F104" i="13" s="1"/>
  <c r="E110" i="13" s="1"/>
  <c r="H70" i="13"/>
  <c r="G70" i="13"/>
  <c r="D69" i="13"/>
  <c r="H13" i="13"/>
  <c r="G13" i="13"/>
  <c r="F12" i="13" s="1"/>
  <c r="E18" i="13" s="1"/>
  <c r="G118" i="13"/>
  <c r="F118" i="13" s="1"/>
  <c r="D117" i="13"/>
  <c r="H118" i="13"/>
  <c r="G194" i="7"/>
  <c r="F194" i="7" s="1"/>
  <c r="E200" i="7" s="1"/>
  <c r="H194" i="7"/>
  <c r="G217" i="7"/>
  <c r="H217" i="7"/>
  <c r="G156" i="7"/>
  <c r="H156" i="7"/>
  <c r="H50" i="7"/>
  <c r="G50" i="7"/>
  <c r="G141" i="10"/>
  <c r="F141" i="10" s="1"/>
  <c r="E147" i="10" s="1"/>
  <c r="H141" i="10"/>
  <c r="D140" i="10"/>
  <c r="G13" i="10"/>
  <c r="F12" i="10" s="1"/>
  <c r="E24" i="10" s="1"/>
  <c r="H13" i="10"/>
  <c r="D105" i="10"/>
  <c r="G106" i="10"/>
  <c r="H106" i="10"/>
  <c r="D136" i="11" l="1"/>
  <c r="G137" i="11"/>
  <c r="F137" i="11" s="1"/>
  <c r="H137" i="11"/>
  <c r="G161" i="10"/>
  <c r="F161" i="10" s="1"/>
  <c r="H161" i="10"/>
  <c r="D160" i="10"/>
  <c r="G119" i="13"/>
  <c r="F119" i="13" s="1"/>
  <c r="H119" i="13"/>
  <c r="D103" i="11"/>
  <c r="G104" i="11"/>
  <c r="F104" i="11" s="1"/>
  <c r="E111" i="11" s="1"/>
  <c r="H104" i="11"/>
  <c r="D32" i="11"/>
  <c r="G33" i="11"/>
  <c r="F33" i="11" s="1"/>
  <c r="E39" i="11" s="1"/>
  <c r="H33" i="11"/>
  <c r="D118" i="13"/>
  <c r="H14" i="13"/>
  <c r="G14" i="13"/>
  <c r="F13" i="13" s="1"/>
  <c r="E19" i="13" s="1"/>
  <c r="D104" i="13"/>
  <c r="H105" i="13"/>
  <c r="G105" i="13"/>
  <c r="F105" i="13" s="1"/>
  <c r="H71" i="13"/>
  <c r="G71" i="13"/>
  <c r="D70" i="13"/>
  <c r="H195" i="7"/>
  <c r="G195" i="7"/>
  <c r="F195" i="7" s="1"/>
  <c r="E201" i="7" s="1"/>
  <c r="G157" i="7"/>
  <c r="H157" i="7"/>
  <c r="G218" i="7"/>
  <c r="F218" i="7" s="1"/>
  <c r="H218" i="7"/>
  <c r="G51" i="7"/>
  <c r="H51" i="7"/>
  <c r="D141" i="10"/>
  <c r="H142" i="10"/>
  <c r="G142" i="10"/>
  <c r="F142" i="10" s="1"/>
  <c r="E148" i="10" s="1"/>
  <c r="H14" i="10"/>
  <c r="G14" i="10"/>
  <c r="F13" i="10" s="1"/>
  <c r="E25" i="10" s="1"/>
  <c r="D106" i="10"/>
  <c r="G107" i="10"/>
  <c r="H107" i="10"/>
  <c r="D161" i="10" l="1"/>
  <c r="G162" i="10"/>
  <c r="F162" i="10" s="1"/>
  <c r="H162" i="10"/>
  <c r="G138" i="11"/>
  <c r="F138" i="11" s="1"/>
  <c r="D137" i="11"/>
  <c r="H138" i="11"/>
  <c r="D138" i="11" s="1"/>
  <c r="G120" i="13"/>
  <c r="F120" i="13" s="1"/>
  <c r="H120" i="13"/>
  <c r="D120" i="13" s="1"/>
  <c r="G105" i="11"/>
  <c r="F105" i="11" s="1"/>
  <c r="E112" i="11" s="1"/>
  <c r="H105" i="11"/>
  <c r="D119" i="13"/>
  <c r="H219" i="7"/>
  <c r="G219" i="7"/>
  <c r="F219" i="7" s="1"/>
  <c r="D104" i="11"/>
  <c r="G143" i="10"/>
  <c r="F143" i="10" s="1"/>
  <c r="E149" i="10" s="1"/>
  <c r="H143" i="10"/>
  <c r="D33" i="11"/>
  <c r="G34" i="11"/>
  <c r="H34" i="11"/>
  <c r="G196" i="7"/>
  <c r="F196" i="7" s="1"/>
  <c r="E202" i="7" s="1"/>
  <c r="H196" i="7"/>
  <c r="G72" i="13"/>
  <c r="D71" i="13"/>
  <c r="H72" i="13"/>
  <c r="G15" i="13"/>
  <c r="F14" i="13" s="1"/>
  <c r="E20" i="13" s="1"/>
  <c r="H15" i="13"/>
  <c r="D105" i="13"/>
  <c r="H106" i="13"/>
  <c r="G106" i="13"/>
  <c r="F106" i="13" s="1"/>
  <c r="G158" i="7"/>
  <c r="H158" i="7"/>
  <c r="H52" i="7"/>
  <c r="G52" i="7"/>
  <c r="D142" i="10"/>
  <c r="H15" i="10"/>
  <c r="G15" i="10"/>
  <c r="F14" i="10" s="1"/>
  <c r="E26" i="10" s="1"/>
  <c r="D107" i="10"/>
  <c r="G108" i="10"/>
  <c r="H108" i="10"/>
  <c r="D162" i="10" l="1"/>
  <c r="D105" i="11"/>
  <c r="G106" i="11"/>
  <c r="F106" i="11" s="1"/>
  <c r="E113" i="11" s="1"/>
  <c r="H106" i="11"/>
  <c r="G220" i="7"/>
  <c r="F220" i="7" s="1"/>
  <c r="H220" i="7"/>
  <c r="F34" i="11"/>
  <c r="E40" i="11" s="1"/>
  <c r="D219" i="7"/>
  <c r="G107" i="13"/>
  <c r="F107" i="13" s="1"/>
  <c r="H107" i="13"/>
  <c r="D143" i="10"/>
  <c r="G144" i="10"/>
  <c r="F144" i="10" s="1"/>
  <c r="E150" i="10" s="1"/>
  <c r="H144" i="10"/>
  <c r="D34" i="11"/>
  <c r="G35" i="11"/>
  <c r="H35" i="11"/>
  <c r="D196" i="7"/>
  <c r="G197" i="7"/>
  <c r="F197" i="7" s="1"/>
  <c r="E203" i="7" s="1"/>
  <c r="H197" i="7"/>
  <c r="G53" i="7"/>
  <c r="F53" i="7" s="1"/>
  <c r="H53" i="7"/>
  <c r="D106" i="13"/>
  <c r="H73" i="13"/>
  <c r="G73" i="13"/>
  <c r="D72" i="13"/>
  <c r="H16" i="13"/>
  <c r="G16" i="13"/>
  <c r="F15" i="13" s="1"/>
  <c r="E21" i="13" s="1"/>
  <c r="G159" i="7"/>
  <c r="H159" i="7"/>
  <c r="G16" i="10"/>
  <c r="F15" i="10" s="1"/>
  <c r="E27" i="10" s="1"/>
  <c r="H16" i="10"/>
  <c r="D108" i="10"/>
  <c r="G109" i="10"/>
  <c r="H109" i="10"/>
  <c r="G221" i="7" l="1"/>
  <c r="F221" i="7" s="1"/>
  <c r="H221" i="7"/>
  <c r="E65" i="7"/>
  <c r="G145" i="10"/>
  <c r="F145" i="10" s="1"/>
  <c r="H145" i="10"/>
  <c r="D106" i="11"/>
  <c r="G107" i="11"/>
  <c r="F107" i="11" s="1"/>
  <c r="E114" i="11" s="1"/>
  <c r="H107" i="11"/>
  <c r="D220" i="7"/>
  <c r="H198" i="7"/>
  <c r="G198" i="7"/>
  <c r="F198" i="7" s="1"/>
  <c r="E204" i="7" s="1"/>
  <c r="D197" i="7"/>
  <c r="F35" i="11"/>
  <c r="E41" i="11" s="1"/>
  <c r="D144" i="10"/>
  <c r="D107" i="13"/>
  <c r="G108" i="13"/>
  <c r="F108" i="13" s="1"/>
  <c r="H108" i="13"/>
  <c r="D35" i="11"/>
  <c r="G36" i="11"/>
  <c r="H36" i="11"/>
  <c r="D53" i="7"/>
  <c r="G54" i="7"/>
  <c r="F54" i="7" s="1"/>
  <c r="H54" i="7"/>
  <c r="H74" i="13"/>
  <c r="G74" i="13"/>
  <c r="D73" i="13"/>
  <c r="H17" i="13"/>
  <c r="G17" i="13"/>
  <c r="F16" i="13" s="1"/>
  <c r="E22" i="13" s="1"/>
  <c r="G160" i="7"/>
  <c r="H160" i="7"/>
  <c r="H17" i="10"/>
  <c r="G17" i="10"/>
  <c r="F16" i="10" s="1"/>
  <c r="E28" i="10" s="1"/>
  <c r="D109" i="10"/>
  <c r="G110" i="10"/>
  <c r="H110" i="10"/>
  <c r="D221" i="7" l="1"/>
  <c r="G222" i="7"/>
  <c r="F222" i="7" s="1"/>
  <c r="H222" i="7"/>
  <c r="E66" i="7"/>
  <c r="G109" i="13"/>
  <c r="F109" i="13" s="1"/>
  <c r="H109" i="13"/>
  <c r="D145" i="10"/>
  <c r="G146" i="10"/>
  <c r="F146" i="10" s="1"/>
  <c r="H146" i="10"/>
  <c r="H108" i="11"/>
  <c r="G108" i="11"/>
  <c r="F108" i="11" s="1"/>
  <c r="E115" i="11" s="1"/>
  <c r="D107" i="11"/>
  <c r="D198" i="7"/>
  <c r="G199" i="7"/>
  <c r="F199" i="7" s="1"/>
  <c r="E205" i="7" s="1"/>
  <c r="H199" i="7"/>
  <c r="D108" i="13"/>
  <c r="F36" i="11"/>
  <c r="E42" i="11" s="1"/>
  <c r="G37" i="11"/>
  <c r="H37" i="11"/>
  <c r="D36" i="11"/>
  <c r="D54" i="7"/>
  <c r="G55" i="7"/>
  <c r="F55" i="7" s="1"/>
  <c r="E90" i="7" s="1"/>
  <c r="H55" i="7"/>
  <c r="H75" i="13"/>
  <c r="G75" i="13"/>
  <c r="D74" i="13"/>
  <c r="H18" i="13"/>
  <c r="G18" i="13"/>
  <c r="F17" i="13" s="1"/>
  <c r="E23" i="13" s="1"/>
  <c r="G161" i="7"/>
  <c r="H161" i="7"/>
  <c r="H18" i="10"/>
  <c r="G18" i="10"/>
  <c r="F17" i="10" s="1"/>
  <c r="E29" i="10" s="1"/>
  <c r="D110" i="10"/>
  <c r="G111" i="10"/>
  <c r="H111" i="10"/>
  <c r="G147" i="10" l="1"/>
  <c r="F147" i="10" s="1"/>
  <c r="H147" i="10"/>
  <c r="D222" i="7"/>
  <c r="G223" i="7"/>
  <c r="F223" i="7" s="1"/>
  <c r="H223" i="7"/>
  <c r="G200" i="7"/>
  <c r="F200" i="7" s="1"/>
  <c r="E206" i="7" s="1"/>
  <c r="H200" i="7"/>
  <c r="G109" i="11"/>
  <c r="F109" i="11" s="1"/>
  <c r="E116" i="11" s="1"/>
  <c r="H109" i="11"/>
  <c r="D146" i="10"/>
  <c r="E67" i="7"/>
  <c r="D109" i="13"/>
  <c r="G110" i="13"/>
  <c r="F110" i="13" s="1"/>
  <c r="H110" i="13"/>
  <c r="D108" i="11"/>
  <c r="D199" i="7"/>
  <c r="F37" i="11"/>
  <c r="E43" i="11" s="1"/>
  <c r="G38" i="11"/>
  <c r="H38" i="11"/>
  <c r="D55" i="7"/>
  <c r="G56" i="7"/>
  <c r="F56" i="7" s="1"/>
  <c r="E91" i="7" s="1"/>
  <c r="H56" i="7"/>
  <c r="G76" i="13"/>
  <c r="D75" i="13"/>
  <c r="H76" i="13"/>
  <c r="G19" i="13"/>
  <c r="F18" i="13" s="1"/>
  <c r="E24" i="13" s="1"/>
  <c r="H19" i="13"/>
  <c r="G162" i="7"/>
  <c r="H162" i="7"/>
  <c r="H19" i="10"/>
  <c r="G19" i="10"/>
  <c r="F18" i="10" s="1"/>
  <c r="E30" i="10" s="1"/>
  <c r="D111" i="10"/>
  <c r="G112" i="10"/>
  <c r="F112" i="10" s="1"/>
  <c r="E123" i="10" s="1"/>
  <c r="H112" i="10"/>
  <c r="B24" i="10"/>
  <c r="C24" i="10"/>
  <c r="N19" i="9"/>
  <c r="E162" i="7"/>
  <c r="K22" i="9"/>
  <c r="H19" i="9"/>
  <c r="H22" i="9"/>
  <c r="H25" i="9"/>
  <c r="H28" i="9"/>
  <c r="E7" i="9"/>
  <c r="E6" i="9"/>
  <c r="H46" i="9"/>
  <c r="H40" i="9"/>
  <c r="E30" i="9"/>
  <c r="D64" i="9" s="1"/>
  <c r="E29" i="9"/>
  <c r="D63" i="9" s="1"/>
  <c r="E28" i="9"/>
  <c r="E27" i="9"/>
  <c r="D61" i="9" s="1"/>
  <c r="E26" i="9"/>
  <c r="D60" i="9" s="1"/>
  <c r="E25" i="9"/>
  <c r="D59" i="9" s="1"/>
  <c r="E24" i="9"/>
  <c r="D58" i="9" s="1"/>
  <c r="E23" i="9"/>
  <c r="D57" i="9" s="1"/>
  <c r="E22" i="9"/>
  <c r="I22" i="9" s="1"/>
  <c r="E21" i="9"/>
  <c r="D55" i="9" s="1"/>
  <c r="E20" i="9"/>
  <c r="E19" i="9"/>
  <c r="I19" i="9" s="1"/>
  <c r="E18" i="9"/>
  <c r="E17" i="9"/>
  <c r="E16" i="9"/>
  <c r="E15" i="9"/>
  <c r="E14" i="9"/>
  <c r="E13" i="9"/>
  <c r="E12" i="9"/>
  <c r="E11" i="9"/>
  <c r="E10" i="9"/>
  <c r="E9" i="9"/>
  <c r="E8" i="9"/>
  <c r="D223" i="7" l="1"/>
  <c r="D147" i="10"/>
  <c r="G148" i="10"/>
  <c r="F148" i="10" s="1"/>
  <c r="H148" i="10"/>
  <c r="D200" i="7"/>
  <c r="G201" i="7"/>
  <c r="F201" i="7" s="1"/>
  <c r="E207" i="7" s="1"/>
  <c r="H201" i="7"/>
  <c r="D109" i="11"/>
  <c r="G110" i="11"/>
  <c r="F110" i="11" s="1"/>
  <c r="E117" i="11" s="1"/>
  <c r="H110" i="11"/>
  <c r="F162" i="7"/>
  <c r="E173" i="7" s="1"/>
  <c r="E68" i="7"/>
  <c r="D110" i="13"/>
  <c r="F38" i="11"/>
  <c r="E44" i="11" s="1"/>
  <c r="K46" i="9"/>
  <c r="H37" i="9"/>
  <c r="K52" i="9"/>
  <c r="H43" i="9"/>
  <c r="D38" i="11"/>
  <c r="G39" i="11"/>
  <c r="F39" i="11" s="1"/>
  <c r="E45" i="11" s="1"/>
  <c r="H39" i="11"/>
  <c r="D56" i="7"/>
  <c r="G57" i="7"/>
  <c r="F57" i="7" s="1"/>
  <c r="E92" i="7" s="1"/>
  <c r="H57" i="7"/>
  <c r="H20" i="13"/>
  <c r="G20" i="13"/>
  <c r="F19" i="13" s="1"/>
  <c r="E25" i="13" s="1"/>
  <c r="G77" i="13"/>
  <c r="D76" i="13"/>
  <c r="H77" i="13"/>
  <c r="O19" i="9"/>
  <c r="G163" i="7"/>
  <c r="H163" i="7"/>
  <c r="G20" i="10"/>
  <c r="F19" i="10" s="1"/>
  <c r="E31" i="10" s="1"/>
  <c r="H20" i="10"/>
  <c r="D112" i="10"/>
  <c r="G113" i="10"/>
  <c r="F113" i="10" s="1"/>
  <c r="E124" i="10" s="1"/>
  <c r="H113" i="10"/>
  <c r="I25" i="9"/>
  <c r="I28" i="9"/>
  <c r="L22" i="9"/>
  <c r="D62" i="9"/>
  <c r="H31" i="9" s="1"/>
  <c r="D56" i="9"/>
  <c r="D65" i="9"/>
  <c r="H34" i="9" s="1"/>
  <c r="D218" i="7"/>
  <c r="E218" i="7"/>
  <c r="D195" i="7"/>
  <c r="D194" i="7"/>
  <c r="E195" i="7"/>
  <c r="E194" i="7"/>
  <c r="E163" i="7"/>
  <c r="E164" i="7"/>
  <c r="E165" i="7"/>
  <c r="D162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30" i="7"/>
  <c r="E40" i="7"/>
  <c r="E39" i="7"/>
  <c r="E38" i="7"/>
  <c r="E37" i="7"/>
  <c r="E36" i="7"/>
  <c r="E35" i="7"/>
  <c r="E34" i="7"/>
  <c r="E33" i="7"/>
  <c r="E32" i="7"/>
  <c r="E31" i="7"/>
  <c r="E30" i="7"/>
  <c r="F48" i="7"/>
  <c r="E60" i="7" s="1"/>
  <c r="F47" i="7"/>
  <c r="E59" i="7" s="1"/>
  <c r="F46" i="7"/>
  <c r="E58" i="7" s="1"/>
  <c r="F45" i="7"/>
  <c r="E57" i="7" s="1"/>
  <c r="F44" i="7"/>
  <c r="E56" i="7" s="1"/>
  <c r="F43" i="7"/>
  <c r="E55" i="7" s="1"/>
  <c r="F42" i="7"/>
  <c r="E54" i="7" s="1"/>
  <c r="F41" i="7"/>
  <c r="E53" i="7" s="1"/>
  <c r="F40" i="7"/>
  <c r="E52" i="7" s="1"/>
  <c r="F39" i="7"/>
  <c r="F38" i="7"/>
  <c r="F37" i="7"/>
  <c r="F50" i="7"/>
  <c r="E62" i="7" s="1"/>
  <c r="F51" i="7"/>
  <c r="E63" i="7" s="1"/>
  <c r="F52" i="7"/>
  <c r="E64" i="7" s="1"/>
  <c r="F49" i="7"/>
  <c r="E61" i="7" s="1"/>
  <c r="D2" i="6"/>
  <c r="D3" i="6"/>
  <c r="D4" i="6"/>
  <c r="D5" i="6"/>
  <c r="D6" i="6"/>
  <c r="D7" i="6"/>
  <c r="D8" i="6"/>
  <c r="D9" i="6"/>
  <c r="D10" i="6"/>
  <c r="C44" i="6" s="1"/>
  <c r="D11" i="6"/>
  <c r="C45" i="6" s="1"/>
  <c r="D12" i="6"/>
  <c r="C46" i="6" s="1"/>
  <c r="D13" i="6"/>
  <c r="C47" i="6" s="1"/>
  <c r="D14" i="6"/>
  <c r="C48" i="6" s="1"/>
  <c r="D15" i="6"/>
  <c r="C49" i="6" s="1"/>
  <c r="D16" i="6"/>
  <c r="C50" i="6" s="1"/>
  <c r="D17" i="6"/>
  <c r="C51" i="6" s="1"/>
  <c r="D18" i="6"/>
  <c r="C52" i="6" s="1"/>
  <c r="D19" i="6"/>
  <c r="C53" i="6" s="1"/>
  <c r="D20" i="6"/>
  <c r="C54" i="6" s="1"/>
  <c r="D21" i="6"/>
  <c r="C55" i="6" s="1"/>
  <c r="D22" i="6"/>
  <c r="C56" i="6" s="1"/>
  <c r="D23" i="6"/>
  <c r="C57" i="6" s="1"/>
  <c r="D24" i="6"/>
  <c r="C58" i="6" s="1"/>
  <c r="D25" i="6"/>
  <c r="C59" i="6" s="1"/>
  <c r="D26" i="6"/>
  <c r="C60" i="6" s="1"/>
  <c r="D27" i="6"/>
  <c r="C61" i="6" s="1"/>
  <c r="D28" i="6"/>
  <c r="C62" i="6" s="1"/>
  <c r="D29" i="6"/>
  <c r="C63" i="6" s="1"/>
  <c r="D30" i="6"/>
  <c r="C64" i="6" s="1"/>
  <c r="D31" i="6"/>
  <c r="C65" i="6" s="1"/>
  <c r="D32" i="6"/>
  <c r="C66" i="6" s="1"/>
  <c r="D33" i="6"/>
  <c r="C67" i="6" s="1"/>
  <c r="D34" i="6"/>
  <c r="C68" i="6" s="1"/>
  <c r="D35" i="6"/>
  <c r="C69" i="6" s="1"/>
  <c r="D36" i="6"/>
  <c r="C70" i="6" s="1"/>
  <c r="D37" i="6"/>
  <c r="C71" i="6" s="1"/>
  <c r="D38" i="6"/>
  <c r="C72" i="6" s="1"/>
  <c r="D39" i="6"/>
  <c r="C73" i="6" s="1"/>
  <c r="D40" i="6"/>
  <c r="C74" i="6" s="1"/>
  <c r="D41" i="6"/>
  <c r="C75" i="6" s="1"/>
  <c r="D42" i="6"/>
  <c r="C76" i="6" s="1"/>
  <c r="D43" i="6"/>
  <c r="C77" i="6" s="1"/>
  <c r="D148" i="10" l="1"/>
  <c r="H149" i="10"/>
  <c r="G149" i="10"/>
  <c r="F149" i="10" s="1"/>
  <c r="D201" i="7"/>
  <c r="G202" i="7"/>
  <c r="F202" i="7" s="1"/>
  <c r="H202" i="7"/>
  <c r="D110" i="11"/>
  <c r="G111" i="11"/>
  <c r="F111" i="11" s="1"/>
  <c r="E118" i="11" s="1"/>
  <c r="H111" i="11"/>
  <c r="F163" i="7"/>
  <c r="E174" i="7" s="1"/>
  <c r="E69" i="7"/>
  <c r="K34" i="9"/>
  <c r="K40" i="9"/>
  <c r="D39" i="11"/>
  <c r="G40" i="11"/>
  <c r="F40" i="11" s="1"/>
  <c r="E46" i="11" s="1"/>
  <c r="H40" i="11"/>
  <c r="D57" i="7"/>
  <c r="G58" i="7"/>
  <c r="F58" i="7" s="1"/>
  <c r="E93" i="7" s="1"/>
  <c r="H58" i="7"/>
  <c r="E49" i="7"/>
  <c r="E50" i="7"/>
  <c r="E51" i="7"/>
  <c r="F77" i="13"/>
  <c r="G78" i="13"/>
  <c r="D77" i="13"/>
  <c r="H78" i="13"/>
  <c r="H21" i="13"/>
  <c r="G21" i="13"/>
  <c r="F20" i="13" s="1"/>
  <c r="E26" i="13" s="1"/>
  <c r="D163" i="7"/>
  <c r="G164" i="7"/>
  <c r="H164" i="7"/>
  <c r="G21" i="10"/>
  <c r="F20" i="10" s="1"/>
  <c r="E32" i="10" s="1"/>
  <c r="H21" i="10"/>
  <c r="D113" i="10"/>
  <c r="G114" i="10"/>
  <c r="F114" i="10" s="1"/>
  <c r="E125" i="10" s="1"/>
  <c r="H114" i="10"/>
  <c r="C5" i="2"/>
  <c r="C6" i="2"/>
  <c r="E6" i="2"/>
  <c r="G7" i="2"/>
  <c r="C8" i="2"/>
  <c r="G8" i="2"/>
  <c r="E8" i="2" s="1"/>
  <c r="C9" i="2"/>
  <c r="G9" i="2"/>
  <c r="H9" i="2" s="1"/>
  <c r="F9" i="2" s="1"/>
  <c r="C10" i="2"/>
  <c r="G10" i="2"/>
  <c r="H10" i="2" s="1"/>
  <c r="F10" i="2" s="1"/>
  <c r="C11" i="2"/>
  <c r="E11" i="2"/>
  <c r="C12" i="2"/>
  <c r="G12" i="2"/>
  <c r="E12" i="2" s="1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D41" i="2"/>
  <c r="G41" i="2"/>
  <c r="E41" i="2" s="1"/>
  <c r="D58" i="2"/>
  <c r="E58" i="2"/>
  <c r="G58" i="2"/>
  <c r="H58" i="2"/>
  <c r="D149" i="10" l="1"/>
  <c r="H150" i="10"/>
  <c r="G150" i="10"/>
  <c r="F150" i="10" s="1"/>
  <c r="D202" i="7"/>
  <c r="G203" i="7"/>
  <c r="F203" i="7" s="1"/>
  <c r="H203" i="7"/>
  <c r="D111" i="11"/>
  <c r="G112" i="11"/>
  <c r="F112" i="11" s="1"/>
  <c r="E119" i="11" s="1"/>
  <c r="H112" i="11"/>
  <c r="F164" i="7"/>
  <c r="E175" i="7" s="1"/>
  <c r="E70" i="7"/>
  <c r="E5" i="2"/>
  <c r="G20" i="2"/>
  <c r="E20" i="2" s="1"/>
  <c r="E84" i="13"/>
  <c r="D40" i="11"/>
  <c r="G41" i="11"/>
  <c r="H41" i="11"/>
  <c r="D58" i="7"/>
  <c r="G59" i="7"/>
  <c r="F59" i="7" s="1"/>
  <c r="E94" i="7" s="1"/>
  <c r="H59" i="7"/>
  <c r="F78" i="13"/>
  <c r="H22" i="13"/>
  <c r="G22" i="13"/>
  <c r="F21" i="13" s="1"/>
  <c r="E27" i="13" s="1"/>
  <c r="G79" i="13"/>
  <c r="D78" i="13"/>
  <c r="H79" i="13"/>
  <c r="D164" i="7"/>
  <c r="G165" i="7"/>
  <c r="H165" i="7"/>
  <c r="G22" i="10"/>
  <c r="F21" i="10" s="1"/>
  <c r="E33" i="10" s="1"/>
  <c r="H22" i="10"/>
  <c r="D114" i="10"/>
  <c r="G115" i="10"/>
  <c r="F115" i="10" s="1"/>
  <c r="E126" i="10" s="1"/>
  <c r="H115" i="10"/>
  <c r="E10" i="2"/>
  <c r="E9" i="2"/>
  <c r="G28" i="2"/>
  <c r="B28" i="2" s="1"/>
  <c r="D7" i="2"/>
  <c r="H41" i="2"/>
  <c r="F41" i="2" s="1"/>
  <c r="F58" i="2"/>
  <c r="G24" i="2"/>
  <c r="E24" i="2" s="1"/>
  <c r="D10" i="2"/>
  <c r="D5" i="2"/>
  <c r="D11" i="2"/>
  <c r="G32" i="2"/>
  <c r="E32" i="2" s="1"/>
  <c r="D6" i="2"/>
  <c r="H5" i="2"/>
  <c r="F5" i="2" s="1"/>
  <c r="D9" i="2"/>
  <c r="G35" i="2"/>
  <c r="G31" i="2"/>
  <c r="G27" i="2"/>
  <c r="G23" i="2"/>
  <c r="G19" i="2"/>
  <c r="E19" i="2" s="1"/>
  <c r="H12" i="2"/>
  <c r="F12" i="2" s="1"/>
  <c r="D12" i="2"/>
  <c r="H8" i="2"/>
  <c r="F8" i="2" s="1"/>
  <c r="D8" i="2"/>
  <c r="E7" i="2"/>
  <c r="H6" i="2"/>
  <c r="F6" i="2" s="1"/>
  <c r="G33" i="2"/>
  <c r="G29" i="2"/>
  <c r="G25" i="2"/>
  <c r="G21" i="2"/>
  <c r="G17" i="2"/>
  <c r="D17" i="2" s="1"/>
  <c r="G34" i="2"/>
  <c r="G30" i="2"/>
  <c r="G26" i="2"/>
  <c r="G22" i="2"/>
  <c r="D22" i="2" s="1"/>
  <c r="G18" i="2"/>
  <c r="H11" i="2"/>
  <c r="F11" i="2" s="1"/>
  <c r="H7" i="2"/>
  <c r="F7" i="2" s="1"/>
  <c r="D150" i="10" l="1"/>
  <c r="D112" i="11"/>
  <c r="H113" i="11"/>
  <c r="G113" i="11"/>
  <c r="F113" i="11" s="1"/>
  <c r="E120" i="11" s="1"/>
  <c r="D203" i="7"/>
  <c r="G204" i="7"/>
  <c r="F204" i="7" s="1"/>
  <c r="H204" i="7"/>
  <c r="E71" i="7"/>
  <c r="F165" i="7"/>
  <c r="E176" i="7" s="1"/>
  <c r="F41" i="11"/>
  <c r="E47" i="11" s="1"/>
  <c r="E85" i="13"/>
  <c r="D41" i="11"/>
  <c r="G42" i="11"/>
  <c r="H42" i="11"/>
  <c r="G166" i="7"/>
  <c r="H166" i="7"/>
  <c r="D59" i="7"/>
  <c r="G60" i="7"/>
  <c r="F60" i="7" s="1"/>
  <c r="E95" i="7" s="1"/>
  <c r="H60" i="7"/>
  <c r="D165" i="7"/>
  <c r="F79" i="13"/>
  <c r="G80" i="13"/>
  <c r="D79" i="13"/>
  <c r="H80" i="13"/>
  <c r="G23" i="13"/>
  <c r="F22" i="13" s="1"/>
  <c r="E28" i="13" s="1"/>
  <c r="H23" i="13"/>
  <c r="E28" i="2"/>
  <c r="D20" i="2"/>
  <c r="H23" i="10"/>
  <c r="G23" i="10"/>
  <c r="F22" i="10" s="1"/>
  <c r="E34" i="10" s="1"/>
  <c r="D115" i="10"/>
  <c r="G116" i="10"/>
  <c r="F116" i="10" s="1"/>
  <c r="E127" i="10" s="1"/>
  <c r="H116" i="10"/>
  <c r="H28" i="2"/>
  <c r="F28" i="2" s="1"/>
  <c r="H32" i="2"/>
  <c r="F32" i="2" s="1"/>
  <c r="D28" i="2"/>
  <c r="D32" i="2"/>
  <c r="H24" i="2"/>
  <c r="F24" i="2" s="1"/>
  <c r="H20" i="2"/>
  <c r="F20" i="2" s="1"/>
  <c r="B32" i="2"/>
  <c r="B24" i="2"/>
  <c r="B20" i="2"/>
  <c r="D24" i="2"/>
  <c r="B25" i="2"/>
  <c r="E25" i="2"/>
  <c r="D25" i="2"/>
  <c r="H25" i="2"/>
  <c r="F25" i="2" s="1"/>
  <c r="D26" i="2"/>
  <c r="H26" i="2"/>
  <c r="F26" i="2" s="1"/>
  <c r="B26" i="2"/>
  <c r="E26" i="2"/>
  <c r="D27" i="2"/>
  <c r="H27" i="2"/>
  <c r="F27" i="2" s="1"/>
  <c r="E27" i="2"/>
  <c r="B27" i="2"/>
  <c r="D31" i="2"/>
  <c r="H31" i="2"/>
  <c r="F31" i="2" s="1"/>
  <c r="E31" i="2"/>
  <c r="B31" i="2"/>
  <c r="D18" i="2"/>
  <c r="H18" i="2"/>
  <c r="F18" i="2" s="1"/>
  <c r="E18" i="2"/>
  <c r="B18" i="2"/>
  <c r="D34" i="2"/>
  <c r="H34" i="2"/>
  <c r="F34" i="2" s="1"/>
  <c r="B34" i="2"/>
  <c r="E34" i="2"/>
  <c r="B29" i="2"/>
  <c r="E29" i="2"/>
  <c r="H29" i="2"/>
  <c r="F29" i="2" s="1"/>
  <c r="D29" i="2"/>
  <c r="D19" i="2"/>
  <c r="H19" i="2"/>
  <c r="F19" i="2" s="1"/>
  <c r="B19" i="2"/>
  <c r="D35" i="2"/>
  <c r="H35" i="2"/>
  <c r="F35" i="2" s="1"/>
  <c r="E35" i="2"/>
  <c r="B35" i="2"/>
  <c r="B21" i="2"/>
  <c r="E21" i="2"/>
  <c r="H21" i="2"/>
  <c r="F21" i="2" s="1"/>
  <c r="D21" i="2"/>
  <c r="D30" i="2"/>
  <c r="H30" i="2"/>
  <c r="F30" i="2" s="1"/>
  <c r="B30" i="2"/>
  <c r="E30" i="2"/>
  <c r="H22" i="2"/>
  <c r="F22" i="2" s="1"/>
  <c r="B22" i="2"/>
  <c r="E22" i="2"/>
  <c r="B17" i="2"/>
  <c r="H17" i="2"/>
  <c r="F17" i="2" s="1"/>
  <c r="E17" i="2"/>
  <c r="B33" i="2"/>
  <c r="E33" i="2"/>
  <c r="D33" i="2"/>
  <c r="H33" i="2"/>
  <c r="F33" i="2" s="1"/>
  <c r="D23" i="2"/>
  <c r="H23" i="2"/>
  <c r="F23" i="2" s="1"/>
  <c r="E23" i="2"/>
  <c r="B23" i="2"/>
  <c r="G114" i="11" l="1"/>
  <c r="F114" i="11" s="1"/>
  <c r="D113" i="11"/>
  <c r="H114" i="11"/>
  <c r="D204" i="7"/>
  <c r="G205" i="7"/>
  <c r="F205" i="7" s="1"/>
  <c r="H205" i="7"/>
  <c r="F166" i="7"/>
  <c r="E177" i="7" s="1"/>
  <c r="E72" i="7"/>
  <c r="E90" i="13"/>
  <c r="E86" i="13"/>
  <c r="F42" i="11"/>
  <c r="E48" i="11" s="1"/>
  <c r="G117" i="10"/>
  <c r="F117" i="10" s="1"/>
  <c r="E128" i="10" s="1"/>
  <c r="H117" i="10"/>
  <c r="D42" i="11"/>
  <c r="G43" i="11"/>
  <c r="F43" i="11" s="1"/>
  <c r="E49" i="11" s="1"/>
  <c r="H43" i="11"/>
  <c r="D166" i="7"/>
  <c r="G167" i="7"/>
  <c r="H167" i="7"/>
  <c r="D60" i="7"/>
  <c r="G61" i="7"/>
  <c r="F61" i="7" s="1"/>
  <c r="E96" i="7" s="1"/>
  <c r="H61" i="7"/>
  <c r="F80" i="13"/>
  <c r="G81" i="13"/>
  <c r="F81" i="13" s="1"/>
  <c r="H81" i="13"/>
  <c r="D80" i="13"/>
  <c r="H24" i="13"/>
  <c r="G24" i="13"/>
  <c r="F23" i="13" s="1"/>
  <c r="E29" i="13" s="1"/>
  <c r="D116" i="10"/>
  <c r="H24" i="10"/>
  <c r="G24" i="10"/>
  <c r="F23" i="10" s="1"/>
  <c r="E35" i="10" s="1"/>
  <c r="G118" i="10" l="1"/>
  <c r="F118" i="10" s="1"/>
  <c r="E129" i="10" s="1"/>
  <c r="H118" i="10"/>
  <c r="D114" i="11"/>
  <c r="H115" i="11"/>
  <c r="G115" i="11"/>
  <c r="F115" i="11" s="1"/>
  <c r="D205" i="7"/>
  <c r="G206" i="7"/>
  <c r="F206" i="7" s="1"/>
  <c r="H206" i="7"/>
  <c r="F167" i="7"/>
  <c r="E178" i="7" s="1"/>
  <c r="E73" i="7"/>
  <c r="E91" i="13"/>
  <c r="E87" i="13"/>
  <c r="E92" i="13"/>
  <c r="E88" i="13"/>
  <c r="G82" i="13"/>
  <c r="F82" i="13" s="1"/>
  <c r="E89" i="13" s="1"/>
  <c r="H82" i="13"/>
  <c r="D117" i="10"/>
  <c r="D43" i="11"/>
  <c r="G44" i="11"/>
  <c r="F44" i="11" s="1"/>
  <c r="E50" i="11" s="1"/>
  <c r="H44" i="11"/>
  <c r="D167" i="7"/>
  <c r="G168" i="7"/>
  <c r="H168" i="7"/>
  <c r="D61" i="7"/>
  <c r="G62" i="7"/>
  <c r="F62" i="7" s="1"/>
  <c r="E97" i="7" s="1"/>
  <c r="H62" i="7"/>
  <c r="D81" i="13"/>
  <c r="G25" i="13"/>
  <c r="F24" i="13" s="1"/>
  <c r="E30" i="13" s="1"/>
  <c r="D24" i="13"/>
  <c r="H25" i="13"/>
  <c r="D24" i="10"/>
  <c r="H25" i="10"/>
  <c r="G25" i="10"/>
  <c r="F24" i="10" s="1"/>
  <c r="E36" i="10" s="1"/>
  <c r="D118" i="10" l="1"/>
  <c r="G119" i="10"/>
  <c r="F119" i="10" s="1"/>
  <c r="E130" i="10" s="1"/>
  <c r="H119" i="10"/>
  <c r="D115" i="11"/>
  <c r="H116" i="11"/>
  <c r="G116" i="11"/>
  <c r="F116" i="11" s="1"/>
  <c r="D206" i="7"/>
  <c r="G207" i="7"/>
  <c r="F207" i="7" s="1"/>
  <c r="H207" i="7"/>
  <c r="D207" i="7" s="1"/>
  <c r="F168" i="7"/>
  <c r="E179" i="7" s="1"/>
  <c r="E74" i="7"/>
  <c r="D82" i="13"/>
  <c r="G83" i="13"/>
  <c r="F83" i="13" s="1"/>
  <c r="H83" i="13"/>
  <c r="D44" i="11"/>
  <c r="G45" i="11"/>
  <c r="F45" i="11" s="1"/>
  <c r="E51" i="11" s="1"/>
  <c r="H45" i="11"/>
  <c r="D168" i="7"/>
  <c r="G169" i="7"/>
  <c r="H169" i="7"/>
  <c r="D62" i="7"/>
  <c r="G63" i="7"/>
  <c r="F63" i="7" s="1"/>
  <c r="E98" i="7" s="1"/>
  <c r="H63" i="7"/>
  <c r="G26" i="10"/>
  <c r="F25" i="10" s="1"/>
  <c r="E37" i="10" s="1"/>
  <c r="H26" i="10"/>
  <c r="H26" i="13"/>
  <c r="G26" i="13"/>
  <c r="F25" i="13" s="1"/>
  <c r="E31" i="13" s="1"/>
  <c r="D25" i="13"/>
  <c r="D25" i="10"/>
  <c r="G120" i="10" l="1"/>
  <c r="F120" i="10" s="1"/>
  <c r="E131" i="10" s="1"/>
  <c r="H120" i="10"/>
  <c r="D119" i="10"/>
  <c r="D116" i="11"/>
  <c r="G117" i="11"/>
  <c r="F117" i="11" s="1"/>
  <c r="H117" i="11"/>
  <c r="F169" i="7"/>
  <c r="E180" i="7" s="1"/>
  <c r="E75" i="7"/>
  <c r="D169" i="7"/>
  <c r="G170" i="7"/>
  <c r="H170" i="7"/>
  <c r="D83" i="13"/>
  <c r="G84" i="13"/>
  <c r="F84" i="13" s="1"/>
  <c r="H84" i="13"/>
  <c r="D45" i="11"/>
  <c r="G46" i="11"/>
  <c r="F46" i="11" s="1"/>
  <c r="E52" i="11" s="1"/>
  <c r="H46" i="11"/>
  <c r="D63" i="7"/>
  <c r="G64" i="7"/>
  <c r="F64" i="7" s="1"/>
  <c r="E99" i="7" s="1"/>
  <c r="H64" i="7"/>
  <c r="D26" i="10"/>
  <c r="G27" i="10"/>
  <c r="F26" i="10" s="1"/>
  <c r="E38" i="10" s="1"/>
  <c r="H27" i="10"/>
  <c r="G27" i="13"/>
  <c r="F26" i="13" s="1"/>
  <c r="E32" i="13" s="1"/>
  <c r="D26" i="13"/>
  <c r="H27" i="13"/>
  <c r="H121" i="10" l="1"/>
  <c r="G121" i="10"/>
  <c r="F121" i="10" s="1"/>
  <c r="E132" i="10" s="1"/>
  <c r="D120" i="10"/>
  <c r="D117" i="11"/>
  <c r="G118" i="11"/>
  <c r="F118" i="11" s="1"/>
  <c r="H118" i="11"/>
  <c r="E76" i="7"/>
  <c r="F170" i="7"/>
  <c r="E181" i="7" s="1"/>
  <c r="D170" i="7"/>
  <c r="G171" i="7"/>
  <c r="H171" i="7"/>
  <c r="D84" i="13"/>
  <c r="G85" i="13"/>
  <c r="F85" i="13" s="1"/>
  <c r="H85" i="13"/>
  <c r="D46" i="11"/>
  <c r="G47" i="11"/>
  <c r="F47" i="11" s="1"/>
  <c r="E53" i="11" s="1"/>
  <c r="H47" i="11"/>
  <c r="D64" i="7"/>
  <c r="G65" i="7"/>
  <c r="F65" i="7" s="1"/>
  <c r="E100" i="7" s="1"/>
  <c r="H65" i="7"/>
  <c r="D27" i="10"/>
  <c r="G28" i="10"/>
  <c r="F27" i="10" s="1"/>
  <c r="E39" i="10" s="1"/>
  <c r="H28" i="10"/>
  <c r="H28" i="13"/>
  <c r="G28" i="13"/>
  <c r="F27" i="13" s="1"/>
  <c r="E33" i="13" s="1"/>
  <c r="D27" i="13"/>
  <c r="H122" i="10" l="1"/>
  <c r="D121" i="10"/>
  <c r="G122" i="10"/>
  <c r="F122" i="10" s="1"/>
  <c r="D118" i="11"/>
  <c r="G119" i="11"/>
  <c r="F119" i="11" s="1"/>
  <c r="H119" i="11"/>
  <c r="F171" i="7"/>
  <c r="E77" i="7"/>
  <c r="G86" i="13"/>
  <c r="F86" i="13" s="1"/>
  <c r="E93" i="13" s="1"/>
  <c r="H86" i="13"/>
  <c r="D171" i="7"/>
  <c r="G172" i="7"/>
  <c r="H172" i="7"/>
  <c r="D85" i="13"/>
  <c r="D47" i="11"/>
  <c r="G48" i="11"/>
  <c r="F48" i="11" s="1"/>
  <c r="E54" i="11" s="1"/>
  <c r="H48" i="11"/>
  <c r="D65" i="7"/>
  <c r="G66" i="7"/>
  <c r="F66" i="7" s="1"/>
  <c r="E101" i="7" s="1"/>
  <c r="H66" i="7"/>
  <c r="D28" i="10"/>
  <c r="G29" i="10"/>
  <c r="F28" i="10" s="1"/>
  <c r="E40" i="10" s="1"/>
  <c r="H29" i="10"/>
  <c r="G29" i="13"/>
  <c r="F28" i="13" s="1"/>
  <c r="E34" i="13" s="1"/>
  <c r="D28" i="13"/>
  <c r="H29" i="13"/>
  <c r="H123" i="10" l="1"/>
  <c r="D122" i="10"/>
  <c r="G123" i="10"/>
  <c r="F123" i="10" s="1"/>
  <c r="D119" i="11"/>
  <c r="G120" i="11"/>
  <c r="F120" i="11" s="1"/>
  <c r="H120" i="11"/>
  <c r="D120" i="11" s="1"/>
  <c r="F172" i="7"/>
  <c r="E78" i="7"/>
  <c r="D86" i="13"/>
  <c r="G87" i="13"/>
  <c r="F87" i="13" s="1"/>
  <c r="E94" i="13" s="1"/>
  <c r="H87" i="13"/>
  <c r="G49" i="11"/>
  <c r="F49" i="11" s="1"/>
  <c r="E55" i="11" s="1"/>
  <c r="H49" i="11"/>
  <c r="D172" i="7"/>
  <c r="G173" i="7"/>
  <c r="H173" i="7"/>
  <c r="D48" i="11"/>
  <c r="G30" i="13"/>
  <c r="F29" i="13" s="1"/>
  <c r="E35" i="13" s="1"/>
  <c r="H30" i="13"/>
  <c r="D66" i="7"/>
  <c r="G67" i="7"/>
  <c r="F67" i="7" s="1"/>
  <c r="E102" i="7" s="1"/>
  <c r="H67" i="7"/>
  <c r="H30" i="10"/>
  <c r="D29" i="10"/>
  <c r="G30" i="10"/>
  <c r="F29" i="10" s="1"/>
  <c r="E41" i="10" s="1"/>
  <c r="D29" i="13"/>
  <c r="D123" i="10" l="1"/>
  <c r="G124" i="10"/>
  <c r="F124" i="10" s="1"/>
  <c r="H124" i="10"/>
  <c r="F173" i="7"/>
  <c r="E79" i="7"/>
  <c r="D87" i="13"/>
  <c r="H88" i="13"/>
  <c r="G88" i="13"/>
  <c r="F88" i="13" s="1"/>
  <c r="E95" i="13" s="1"/>
  <c r="D49" i="11"/>
  <c r="H50" i="11"/>
  <c r="G50" i="11"/>
  <c r="F50" i="11" s="1"/>
  <c r="E56" i="11" s="1"/>
  <c r="D173" i="7"/>
  <c r="G174" i="7"/>
  <c r="H174" i="7"/>
  <c r="D30" i="13"/>
  <c r="G31" i="13"/>
  <c r="F30" i="13" s="1"/>
  <c r="E36" i="13" s="1"/>
  <c r="H31" i="13"/>
  <c r="D67" i="7"/>
  <c r="G68" i="7"/>
  <c r="F68" i="7" s="1"/>
  <c r="E103" i="7" s="1"/>
  <c r="H68" i="7"/>
  <c r="H69" i="7" s="1"/>
  <c r="H31" i="10"/>
  <c r="D30" i="10"/>
  <c r="G31" i="10"/>
  <c r="F30" i="10" s="1"/>
  <c r="E42" i="10" s="1"/>
  <c r="G125" i="10" l="1"/>
  <c r="F125" i="10" s="1"/>
  <c r="H125" i="10"/>
  <c r="D124" i="10"/>
  <c r="F174" i="7"/>
  <c r="E80" i="7"/>
  <c r="D88" i="13"/>
  <c r="H89" i="13"/>
  <c r="G89" i="13"/>
  <c r="F89" i="13" s="1"/>
  <c r="E96" i="13" s="1"/>
  <c r="H51" i="11"/>
  <c r="D50" i="11"/>
  <c r="G51" i="11"/>
  <c r="F51" i="11" s="1"/>
  <c r="E57" i="11" s="1"/>
  <c r="D174" i="7"/>
  <c r="G175" i="7"/>
  <c r="H175" i="7"/>
  <c r="D31" i="13"/>
  <c r="G32" i="13"/>
  <c r="F31" i="13" s="1"/>
  <c r="E37" i="13" s="1"/>
  <c r="H32" i="13"/>
  <c r="D68" i="7"/>
  <c r="G69" i="7"/>
  <c r="F69" i="7" s="1"/>
  <c r="E104" i="7" s="1"/>
  <c r="D31" i="10"/>
  <c r="G32" i="10"/>
  <c r="F31" i="10" s="1"/>
  <c r="E43" i="10" s="1"/>
  <c r="H32" i="10"/>
  <c r="G126" i="10" l="1"/>
  <c r="F126" i="10" s="1"/>
  <c r="H126" i="10"/>
  <c r="D125" i="10"/>
  <c r="F175" i="7"/>
  <c r="E81" i="7"/>
  <c r="D89" i="13"/>
  <c r="D51" i="11"/>
  <c r="H52" i="11"/>
  <c r="G52" i="11"/>
  <c r="F52" i="11" s="1"/>
  <c r="E58" i="11" s="1"/>
  <c r="D175" i="7"/>
  <c r="G176" i="7"/>
  <c r="H176" i="7"/>
  <c r="D32" i="13"/>
  <c r="G33" i="13"/>
  <c r="F32" i="13" s="1"/>
  <c r="E38" i="13" s="1"/>
  <c r="H33" i="13"/>
  <c r="D69" i="7"/>
  <c r="G70" i="7"/>
  <c r="F70" i="7" s="1"/>
  <c r="E105" i="7" s="1"/>
  <c r="H70" i="7"/>
  <c r="H33" i="10"/>
  <c r="G33" i="10"/>
  <c r="F32" i="10" s="1"/>
  <c r="E44" i="10" s="1"/>
  <c r="D32" i="10"/>
  <c r="G127" i="10" l="1"/>
  <c r="F127" i="10" s="1"/>
  <c r="H127" i="10"/>
  <c r="D126" i="10"/>
  <c r="E82" i="7"/>
  <c r="F176" i="7"/>
  <c r="G53" i="11"/>
  <c r="F53" i="11" s="1"/>
  <c r="E59" i="11" s="1"/>
  <c r="H53" i="11"/>
  <c r="D52" i="11"/>
  <c r="D176" i="7"/>
  <c r="G177" i="7"/>
  <c r="H177" i="7"/>
  <c r="D33" i="13"/>
  <c r="G34" i="13"/>
  <c r="F33" i="13" s="1"/>
  <c r="E39" i="13" s="1"/>
  <c r="H34" i="13"/>
  <c r="D70" i="7"/>
  <c r="G71" i="7"/>
  <c r="F71" i="7" s="1"/>
  <c r="E106" i="7" s="1"/>
  <c r="H71" i="7"/>
  <c r="G34" i="10"/>
  <c r="F33" i="10" s="1"/>
  <c r="E45" i="10" s="1"/>
  <c r="H34" i="10"/>
  <c r="D33" i="10"/>
  <c r="H128" i="10" l="1"/>
  <c r="G128" i="10"/>
  <c r="F128" i="10" s="1"/>
  <c r="D127" i="10"/>
  <c r="E83" i="7"/>
  <c r="F177" i="7"/>
  <c r="G54" i="11"/>
  <c r="F54" i="11" s="1"/>
  <c r="E60" i="11" s="1"/>
  <c r="D53" i="11"/>
  <c r="H54" i="11"/>
  <c r="D177" i="7"/>
  <c r="G178" i="7"/>
  <c r="H178" i="7"/>
  <c r="G35" i="13"/>
  <c r="F34" i="13" s="1"/>
  <c r="E40" i="13" s="1"/>
  <c r="H35" i="13"/>
  <c r="D71" i="7"/>
  <c r="G72" i="7"/>
  <c r="F72" i="7" s="1"/>
  <c r="E107" i="7" s="1"/>
  <c r="H72" i="7"/>
  <c r="D34" i="10"/>
  <c r="G35" i="10"/>
  <c r="F34" i="10" s="1"/>
  <c r="E46" i="10" s="1"/>
  <c r="H35" i="10"/>
  <c r="D128" i="10" l="1"/>
  <c r="H129" i="10"/>
  <c r="G129" i="10"/>
  <c r="F129" i="10" s="1"/>
  <c r="E84" i="7"/>
  <c r="F178" i="7"/>
  <c r="H55" i="11"/>
  <c r="D54" i="11"/>
  <c r="G55" i="11"/>
  <c r="F55" i="11" s="1"/>
  <c r="E61" i="11" s="1"/>
  <c r="D178" i="7"/>
  <c r="G179" i="7"/>
  <c r="F179" i="7" s="1"/>
  <c r="H179" i="7"/>
  <c r="G36" i="13"/>
  <c r="F35" i="13" s="1"/>
  <c r="E41" i="13" s="1"/>
  <c r="H36" i="13"/>
  <c r="D72" i="7"/>
  <c r="G73" i="7"/>
  <c r="F73" i="7" s="1"/>
  <c r="E108" i="7" s="1"/>
  <c r="H73" i="7"/>
  <c r="D35" i="10"/>
  <c r="G36" i="10"/>
  <c r="F35" i="10" s="1"/>
  <c r="E47" i="10" s="1"/>
  <c r="H36" i="10"/>
  <c r="D129" i="10" l="1"/>
  <c r="H130" i="10"/>
  <c r="G130" i="10"/>
  <c r="F130" i="10" s="1"/>
  <c r="E85" i="7"/>
  <c r="H56" i="11"/>
  <c r="D55" i="11"/>
  <c r="G56" i="11"/>
  <c r="F56" i="11" s="1"/>
  <c r="E62" i="11" s="1"/>
  <c r="D179" i="7"/>
  <c r="G180" i="7"/>
  <c r="F180" i="7" s="1"/>
  <c r="H180" i="7"/>
  <c r="D36" i="13"/>
  <c r="G37" i="13"/>
  <c r="F36" i="13" s="1"/>
  <c r="E42" i="13" s="1"/>
  <c r="H37" i="13"/>
  <c r="D73" i="7"/>
  <c r="G74" i="7"/>
  <c r="F74" i="7" s="1"/>
  <c r="E109" i="7" s="1"/>
  <c r="H74" i="7"/>
  <c r="H37" i="10"/>
  <c r="D36" i="10"/>
  <c r="G37" i="10"/>
  <c r="F36" i="10" s="1"/>
  <c r="E48" i="10" s="1"/>
  <c r="H131" i="10" l="1"/>
  <c r="D130" i="10"/>
  <c r="G131" i="10"/>
  <c r="F131" i="10" s="1"/>
  <c r="E86" i="7"/>
  <c r="D56" i="11"/>
  <c r="G57" i="11"/>
  <c r="F57" i="11" s="1"/>
  <c r="E63" i="11" s="1"/>
  <c r="H57" i="11"/>
  <c r="D180" i="7"/>
  <c r="G181" i="7"/>
  <c r="F181" i="7" s="1"/>
  <c r="H181" i="7"/>
  <c r="D37" i="13"/>
  <c r="G38" i="13"/>
  <c r="F37" i="13" s="1"/>
  <c r="E43" i="13" s="1"/>
  <c r="H38" i="13"/>
  <c r="D74" i="7"/>
  <c r="G75" i="7"/>
  <c r="F75" i="7" s="1"/>
  <c r="E110" i="7" s="1"/>
  <c r="H75" i="7"/>
  <c r="H38" i="10"/>
  <c r="D37" i="10"/>
  <c r="G38" i="10"/>
  <c r="F37" i="10" s="1"/>
  <c r="E49" i="10" s="1"/>
  <c r="H132" i="10" l="1"/>
  <c r="G132" i="10"/>
  <c r="F132" i="10" s="1"/>
  <c r="D131" i="10"/>
  <c r="E87" i="7"/>
  <c r="H58" i="11"/>
  <c r="D57" i="11"/>
  <c r="G58" i="11"/>
  <c r="F58" i="11" s="1"/>
  <c r="E64" i="11" s="1"/>
  <c r="D181" i="7"/>
  <c r="D38" i="13"/>
  <c r="G39" i="13"/>
  <c r="F38" i="13" s="1"/>
  <c r="E44" i="13" s="1"/>
  <c r="H39" i="13"/>
  <c r="D75" i="7"/>
  <c r="G76" i="7"/>
  <c r="F76" i="7" s="1"/>
  <c r="E111" i="7" s="1"/>
  <c r="H76" i="7"/>
  <c r="D38" i="10"/>
  <c r="H39" i="10"/>
  <c r="G39" i="10"/>
  <c r="F38" i="10" s="1"/>
  <c r="E50" i="10" s="1"/>
  <c r="D132" i="10" l="1"/>
  <c r="E88" i="7"/>
  <c r="D58" i="11"/>
  <c r="H59" i="11"/>
  <c r="G59" i="11"/>
  <c r="F59" i="11" s="1"/>
  <c r="E65" i="11" s="1"/>
  <c r="D39" i="13"/>
  <c r="G40" i="13"/>
  <c r="F39" i="13" s="1"/>
  <c r="E45" i="13" s="1"/>
  <c r="H40" i="13"/>
  <c r="D76" i="7"/>
  <c r="G77" i="7"/>
  <c r="F77" i="7" s="1"/>
  <c r="E112" i="7" s="1"/>
  <c r="H77" i="7"/>
  <c r="D39" i="10"/>
  <c r="G40" i="10"/>
  <c r="F39" i="10" s="1"/>
  <c r="E51" i="10" s="1"/>
  <c r="H40" i="10"/>
  <c r="E89" i="7" l="1"/>
  <c r="D59" i="11"/>
  <c r="G60" i="11"/>
  <c r="F60" i="11" s="1"/>
  <c r="E66" i="11" s="1"/>
  <c r="H60" i="11"/>
  <c r="D40" i="13"/>
  <c r="G41" i="13"/>
  <c r="F40" i="13" s="1"/>
  <c r="E46" i="13" s="1"/>
  <c r="H41" i="13"/>
  <c r="G41" i="10"/>
  <c r="F40" i="10" s="1"/>
  <c r="E52" i="10" s="1"/>
  <c r="H41" i="10"/>
  <c r="D77" i="7"/>
  <c r="G78" i="7"/>
  <c r="F78" i="7" s="1"/>
  <c r="E113" i="7" s="1"/>
  <c r="H78" i="7"/>
  <c r="G97" i="10"/>
  <c r="H97" i="10"/>
  <c r="D40" i="10"/>
  <c r="G61" i="11" l="1"/>
  <c r="F61" i="11" s="1"/>
  <c r="E67" i="11" s="1"/>
  <c r="H61" i="11"/>
  <c r="D60" i="11"/>
  <c r="G79" i="7"/>
  <c r="F79" i="7" s="1"/>
  <c r="E114" i="7" s="1"/>
  <c r="H79" i="7"/>
  <c r="D41" i="13"/>
  <c r="G42" i="13"/>
  <c r="F41" i="13" s="1"/>
  <c r="E47" i="13" s="1"/>
  <c r="H42" i="13"/>
  <c r="D41" i="10"/>
  <c r="G42" i="10"/>
  <c r="F41" i="10" s="1"/>
  <c r="E53" i="10" s="1"/>
  <c r="H42" i="10"/>
  <c r="D78" i="7"/>
  <c r="D61" i="11" l="1"/>
  <c r="G62" i="11"/>
  <c r="F62" i="11" s="1"/>
  <c r="E68" i="11" s="1"/>
  <c r="H62" i="11"/>
  <c r="D79" i="7"/>
  <c r="G80" i="7"/>
  <c r="F80" i="7" s="1"/>
  <c r="E115" i="7" s="1"/>
  <c r="H80" i="7"/>
  <c r="D42" i="13"/>
  <c r="G43" i="13"/>
  <c r="F42" i="13" s="1"/>
  <c r="E48" i="13" s="1"/>
  <c r="H43" i="13"/>
  <c r="D42" i="10"/>
  <c r="G43" i="10"/>
  <c r="F42" i="10" s="1"/>
  <c r="E54" i="10" s="1"/>
  <c r="H43" i="10"/>
  <c r="D62" i="11" l="1"/>
  <c r="G63" i="11"/>
  <c r="F63" i="11" s="1"/>
  <c r="E69" i="11" s="1"/>
  <c r="H63" i="11"/>
  <c r="D80" i="7"/>
  <c r="G81" i="7"/>
  <c r="F81" i="7" s="1"/>
  <c r="E116" i="7" s="1"/>
  <c r="H81" i="7"/>
  <c r="D43" i="13"/>
  <c r="G44" i="13"/>
  <c r="F43" i="13" s="1"/>
  <c r="E49" i="13" s="1"/>
  <c r="H44" i="13"/>
  <c r="G45" i="13" s="1"/>
  <c r="D43" i="10"/>
  <c r="G44" i="10"/>
  <c r="F43" i="10" s="1"/>
  <c r="E55" i="10" s="1"/>
  <c r="H44" i="10"/>
  <c r="D63" i="11" l="1"/>
  <c r="G64" i="11"/>
  <c r="F64" i="11" s="1"/>
  <c r="E70" i="11" s="1"/>
  <c r="H64" i="11"/>
  <c r="D81" i="7"/>
  <c r="G82" i="7"/>
  <c r="F82" i="7" s="1"/>
  <c r="E117" i="7" s="1"/>
  <c r="H82" i="7"/>
  <c r="F44" i="13"/>
  <c r="E50" i="13" s="1"/>
  <c r="H45" i="13"/>
  <c r="H46" i="13" s="1"/>
  <c r="D44" i="13"/>
  <c r="D44" i="10"/>
  <c r="G45" i="10"/>
  <c r="F44" i="10" s="1"/>
  <c r="E56" i="10" s="1"/>
  <c r="H45" i="10"/>
  <c r="D64" i="11" l="1"/>
  <c r="G65" i="11"/>
  <c r="F65" i="11" s="1"/>
  <c r="E71" i="11" s="1"/>
  <c r="H65" i="11"/>
  <c r="G47" i="13"/>
  <c r="F46" i="13" s="1"/>
  <c r="E52" i="13" s="1"/>
  <c r="H47" i="13"/>
  <c r="D82" i="7"/>
  <c r="G83" i="7"/>
  <c r="F83" i="7" s="1"/>
  <c r="E118" i="7" s="1"/>
  <c r="H83" i="7"/>
  <c r="G46" i="13"/>
  <c r="F45" i="13" s="1"/>
  <c r="E51" i="13" s="1"/>
  <c r="D45" i="13"/>
  <c r="D45" i="10"/>
  <c r="G46" i="10"/>
  <c r="F45" i="10" s="1"/>
  <c r="E57" i="10" s="1"/>
  <c r="H46" i="10"/>
  <c r="D65" i="11" l="1"/>
  <c r="G66" i="11"/>
  <c r="F66" i="11" s="1"/>
  <c r="E72" i="11" s="1"/>
  <c r="H66" i="11"/>
  <c r="G48" i="13"/>
  <c r="F47" i="13" s="1"/>
  <c r="E53" i="13" s="1"/>
  <c r="D47" i="13"/>
  <c r="H48" i="13"/>
  <c r="D83" i="7"/>
  <c r="G84" i="7"/>
  <c r="F84" i="7" s="1"/>
  <c r="E119" i="7" s="1"/>
  <c r="H84" i="7"/>
  <c r="D46" i="13"/>
  <c r="D46" i="10"/>
  <c r="G47" i="10"/>
  <c r="F46" i="10" s="1"/>
  <c r="E58" i="10" s="1"/>
  <c r="H47" i="10"/>
  <c r="D66" i="11" l="1"/>
  <c r="G67" i="11"/>
  <c r="F67" i="11" s="1"/>
  <c r="E73" i="11" s="1"/>
  <c r="H67" i="11"/>
  <c r="G49" i="13"/>
  <c r="F48" i="13" s="1"/>
  <c r="E54" i="13" s="1"/>
  <c r="D48" i="13"/>
  <c r="H49" i="13"/>
  <c r="D84" i="7"/>
  <c r="G85" i="7"/>
  <c r="F85" i="7" s="1"/>
  <c r="E120" i="7" s="1"/>
  <c r="H85" i="7"/>
  <c r="D47" i="10"/>
  <c r="G48" i="10"/>
  <c r="F47" i="10" s="1"/>
  <c r="E59" i="10" s="1"/>
  <c r="H48" i="10"/>
  <c r="D67" i="11" l="1"/>
  <c r="G68" i="11"/>
  <c r="F68" i="11" s="1"/>
  <c r="E74" i="11" s="1"/>
  <c r="H68" i="11"/>
  <c r="H50" i="13"/>
  <c r="D49" i="13"/>
  <c r="G50" i="13"/>
  <c r="F49" i="13" s="1"/>
  <c r="E55" i="13" s="1"/>
  <c r="D85" i="7"/>
  <c r="G86" i="7"/>
  <c r="F86" i="7" s="1"/>
  <c r="E121" i="7" s="1"/>
  <c r="H86" i="7"/>
  <c r="D48" i="10"/>
  <c r="G49" i="10"/>
  <c r="F48" i="10" s="1"/>
  <c r="E60" i="10" s="1"/>
  <c r="H49" i="10"/>
  <c r="D68" i="11" l="1"/>
  <c r="G69" i="11"/>
  <c r="F69" i="11" s="1"/>
  <c r="E75" i="11" s="1"/>
  <c r="H69" i="11"/>
  <c r="D50" i="13"/>
  <c r="G51" i="13"/>
  <c r="F50" i="13" s="1"/>
  <c r="E56" i="13" s="1"/>
  <c r="H51" i="13"/>
  <c r="D86" i="7"/>
  <c r="G87" i="7"/>
  <c r="F87" i="7" s="1"/>
  <c r="E122" i="7" s="1"/>
  <c r="H87" i="7"/>
  <c r="D49" i="10"/>
  <c r="G50" i="10"/>
  <c r="F49" i="10" s="1"/>
  <c r="E61" i="10" s="1"/>
  <c r="H50" i="10"/>
  <c r="D69" i="11" l="1"/>
  <c r="G70" i="11"/>
  <c r="F70" i="11" s="1"/>
  <c r="E76" i="11" s="1"/>
  <c r="H70" i="11"/>
  <c r="G52" i="13"/>
  <c r="F51" i="13" s="1"/>
  <c r="E57" i="13" s="1"/>
  <c r="H52" i="13"/>
  <c r="D51" i="13"/>
  <c r="D87" i="7"/>
  <c r="G88" i="7"/>
  <c r="F88" i="7" s="1"/>
  <c r="E123" i="7" s="1"/>
  <c r="H88" i="7"/>
  <c r="D50" i="10"/>
  <c r="G51" i="10"/>
  <c r="F50" i="10" s="1"/>
  <c r="E62" i="10" s="1"/>
  <c r="H51" i="10"/>
  <c r="D70" i="11" l="1"/>
  <c r="G71" i="11"/>
  <c r="F71" i="11" s="1"/>
  <c r="E77" i="11" s="1"/>
  <c r="H71" i="11"/>
  <c r="H53" i="13"/>
  <c r="D52" i="13"/>
  <c r="G53" i="13"/>
  <c r="F52" i="13" s="1"/>
  <c r="E58" i="13" s="1"/>
  <c r="D88" i="7"/>
  <c r="G89" i="7"/>
  <c r="F89" i="7" s="1"/>
  <c r="E124" i="7" s="1"/>
  <c r="H89" i="7"/>
  <c r="D51" i="10"/>
  <c r="G52" i="10"/>
  <c r="F51" i="10" s="1"/>
  <c r="E63" i="10" s="1"/>
  <c r="H52" i="10"/>
  <c r="D71" i="11" l="1"/>
  <c r="G72" i="11"/>
  <c r="F72" i="11" s="1"/>
  <c r="E78" i="11" s="1"/>
  <c r="H72" i="11"/>
  <c r="D53" i="13"/>
  <c r="G54" i="13"/>
  <c r="F53" i="13" s="1"/>
  <c r="E59" i="13" s="1"/>
  <c r="H54" i="13"/>
  <c r="D89" i="7"/>
  <c r="G90" i="7"/>
  <c r="F90" i="7" s="1"/>
  <c r="E125" i="7" s="1"/>
  <c r="H90" i="7"/>
  <c r="D52" i="10"/>
  <c r="G53" i="10"/>
  <c r="F52" i="10" s="1"/>
  <c r="E64" i="10" s="1"/>
  <c r="H53" i="10"/>
  <c r="G73" i="11" l="1"/>
  <c r="F73" i="11" s="1"/>
  <c r="E79" i="11" s="1"/>
  <c r="H73" i="11"/>
  <c r="D72" i="11"/>
  <c r="G55" i="13"/>
  <c r="F54" i="13" s="1"/>
  <c r="E60" i="13" s="1"/>
  <c r="H55" i="13"/>
  <c r="D54" i="13"/>
  <c r="H54" i="10"/>
  <c r="G54" i="10"/>
  <c r="F53" i="10" s="1"/>
  <c r="E65" i="10" s="1"/>
  <c r="D90" i="7"/>
  <c r="G91" i="7"/>
  <c r="F91" i="7" s="1"/>
  <c r="E126" i="7" s="1"/>
  <c r="H91" i="7"/>
  <c r="D53" i="10"/>
  <c r="D73" i="11" l="1"/>
  <c r="G74" i="11"/>
  <c r="F74" i="11" s="1"/>
  <c r="E80" i="11" s="1"/>
  <c r="H74" i="11"/>
  <c r="D55" i="13"/>
  <c r="G56" i="13"/>
  <c r="F55" i="13" s="1"/>
  <c r="E61" i="13" s="1"/>
  <c r="H56" i="13"/>
  <c r="G55" i="10"/>
  <c r="F54" i="10" s="1"/>
  <c r="E66" i="10" s="1"/>
  <c r="D54" i="10"/>
  <c r="H55" i="10"/>
  <c r="D91" i="7"/>
  <c r="G92" i="7"/>
  <c r="F92" i="7" s="1"/>
  <c r="E127" i="7" s="1"/>
  <c r="H92" i="7"/>
  <c r="D74" i="11" l="1"/>
  <c r="G75" i="11"/>
  <c r="F75" i="11" s="1"/>
  <c r="E81" i="11" s="1"/>
  <c r="H75" i="11"/>
  <c r="G57" i="13"/>
  <c r="F56" i="13" s="1"/>
  <c r="D56" i="13"/>
  <c r="H57" i="13"/>
  <c r="G56" i="10"/>
  <c r="F55" i="10" s="1"/>
  <c r="E67" i="10" s="1"/>
  <c r="H56" i="10"/>
  <c r="D55" i="10"/>
  <c r="D92" i="7"/>
  <c r="G93" i="7"/>
  <c r="F93" i="7" s="1"/>
  <c r="E128" i="7" s="1"/>
  <c r="H93" i="7"/>
  <c r="D75" i="11" l="1"/>
  <c r="H76" i="11"/>
  <c r="G76" i="11"/>
  <c r="F76" i="11" s="1"/>
  <c r="E82" i="11" s="1"/>
  <c r="H58" i="13"/>
  <c r="G58" i="13"/>
  <c r="F57" i="13" s="1"/>
  <c r="D57" i="13"/>
  <c r="G57" i="10"/>
  <c r="F56" i="10" s="1"/>
  <c r="E68" i="10" s="1"/>
  <c r="H57" i="10"/>
  <c r="D56" i="10"/>
  <c r="D93" i="7"/>
  <c r="G94" i="7"/>
  <c r="F94" i="7" s="1"/>
  <c r="E129" i="7" s="1"/>
  <c r="H94" i="7"/>
  <c r="D76" i="11" l="1"/>
  <c r="G77" i="11"/>
  <c r="F77" i="11" s="1"/>
  <c r="E83" i="11" s="1"/>
  <c r="H77" i="11"/>
  <c r="D77" i="11" s="1"/>
  <c r="G59" i="13"/>
  <c r="F58" i="13" s="1"/>
  <c r="D58" i="13"/>
  <c r="H59" i="13"/>
  <c r="G58" i="10"/>
  <c r="F57" i="10" s="1"/>
  <c r="E69" i="10" s="1"/>
  <c r="H58" i="10"/>
  <c r="D57" i="10"/>
  <c r="D94" i="7"/>
  <c r="G95" i="7"/>
  <c r="F95" i="7" s="1"/>
  <c r="E130" i="7" s="1"/>
  <c r="H95" i="7"/>
  <c r="G78" i="11" l="1"/>
  <c r="F78" i="11" s="1"/>
  <c r="E84" i="11" s="1"/>
  <c r="H78" i="11"/>
  <c r="D78" i="11" s="1"/>
  <c r="H60" i="13"/>
  <c r="D59" i="13"/>
  <c r="G60" i="13"/>
  <c r="F59" i="13" s="1"/>
  <c r="G59" i="10"/>
  <c r="F58" i="10" s="1"/>
  <c r="E70" i="10" s="1"/>
  <c r="H59" i="10"/>
  <c r="D58" i="10"/>
  <c r="D95" i="7"/>
  <c r="G96" i="7"/>
  <c r="F96" i="7" s="1"/>
  <c r="E131" i="7" s="1"/>
  <c r="H96" i="7"/>
  <c r="H79" i="11" l="1"/>
  <c r="G79" i="11"/>
  <c r="F79" i="11" s="1"/>
  <c r="D60" i="13"/>
  <c r="G61" i="13"/>
  <c r="F60" i="13" s="1"/>
  <c r="H61" i="13"/>
  <c r="H60" i="10"/>
  <c r="G60" i="10"/>
  <c r="F59" i="10" s="1"/>
  <c r="E71" i="10" s="1"/>
  <c r="D59" i="10"/>
  <c r="D96" i="7"/>
  <c r="G97" i="7"/>
  <c r="F97" i="7" s="1"/>
  <c r="E132" i="7" s="1"/>
  <c r="H97" i="7"/>
  <c r="D79" i="11" l="1"/>
  <c r="G80" i="11"/>
  <c r="F80" i="11" s="1"/>
  <c r="H80" i="11"/>
  <c r="D80" i="11" s="1"/>
  <c r="D61" i="13"/>
  <c r="D60" i="10"/>
  <c r="G61" i="10"/>
  <c r="F60" i="10" s="1"/>
  <c r="E72" i="10" s="1"/>
  <c r="H61" i="10"/>
  <c r="D97" i="7"/>
  <c r="G98" i="7"/>
  <c r="F98" i="7" s="1"/>
  <c r="E133" i="7" s="1"/>
  <c r="H98" i="7"/>
  <c r="G81" i="11" l="1"/>
  <c r="F81" i="11" s="1"/>
  <c r="H81" i="11"/>
  <c r="D81" i="11" s="1"/>
  <c r="H62" i="10"/>
  <c r="D61" i="10"/>
  <c r="G62" i="10"/>
  <c r="F61" i="10" s="1"/>
  <c r="E73" i="10" s="1"/>
  <c r="D98" i="7"/>
  <c r="G99" i="7"/>
  <c r="F99" i="7" s="1"/>
  <c r="E134" i="7" s="1"/>
  <c r="H99" i="7"/>
  <c r="H82" i="11" l="1"/>
  <c r="G82" i="11"/>
  <c r="F82" i="11" s="1"/>
  <c r="G63" i="10"/>
  <c r="F62" i="10" s="1"/>
  <c r="E74" i="10" s="1"/>
  <c r="D62" i="10"/>
  <c r="H63" i="10"/>
  <c r="D99" i="7"/>
  <c r="G100" i="7"/>
  <c r="F100" i="7" s="1"/>
  <c r="E135" i="7" s="1"/>
  <c r="H100" i="7"/>
  <c r="D82" i="11" l="1"/>
  <c r="G83" i="11"/>
  <c r="F83" i="11" s="1"/>
  <c r="H83" i="11"/>
  <c r="D83" i="11" s="1"/>
  <c r="G64" i="10"/>
  <c r="H64" i="10"/>
  <c r="D63" i="10"/>
  <c r="F63" i="10"/>
  <c r="E75" i="10" s="1"/>
  <c r="D100" i="7"/>
  <c r="G101" i="7"/>
  <c r="F101" i="7" s="1"/>
  <c r="E136" i="7" s="1"/>
  <c r="H101" i="7"/>
  <c r="G84" i="11" l="1"/>
  <c r="F84" i="11" s="1"/>
  <c r="H84" i="11"/>
  <c r="D84" i="11" s="1"/>
  <c r="G65" i="10"/>
  <c r="F64" i="10" s="1"/>
  <c r="E76" i="10" s="1"/>
  <c r="H65" i="10"/>
  <c r="D64" i="10"/>
  <c r="D101" i="7"/>
  <c r="G102" i="7"/>
  <c r="F102" i="7" s="1"/>
  <c r="E137" i="7" s="1"/>
  <c r="H102" i="7"/>
  <c r="G66" i="10" l="1"/>
  <c r="F65" i="10" s="1"/>
  <c r="E77" i="10" s="1"/>
  <c r="H66" i="10"/>
  <c r="D65" i="10"/>
  <c r="D102" i="7"/>
  <c r="G103" i="7"/>
  <c r="F103" i="7" s="1"/>
  <c r="H103" i="7"/>
  <c r="G67" i="10" l="1"/>
  <c r="F66" i="10" s="1"/>
  <c r="E78" i="10" s="1"/>
  <c r="H67" i="10"/>
  <c r="D66" i="10"/>
  <c r="D103" i="7"/>
  <c r="G104" i="7"/>
  <c r="F104" i="7" s="1"/>
  <c r="H104" i="7"/>
  <c r="D67" i="10" l="1"/>
  <c r="G68" i="10"/>
  <c r="F67" i="10" s="1"/>
  <c r="E79" i="10" s="1"/>
  <c r="H68" i="10"/>
  <c r="G105" i="7"/>
  <c r="F105" i="7" s="1"/>
  <c r="H105" i="7"/>
  <c r="D104" i="7"/>
  <c r="D68" i="10" l="1"/>
  <c r="G69" i="10"/>
  <c r="F68" i="10" s="1"/>
  <c r="E80" i="10" s="1"/>
  <c r="H69" i="10"/>
  <c r="D105" i="7"/>
  <c r="H106" i="7"/>
  <c r="G106" i="7"/>
  <c r="F106" i="7" s="1"/>
  <c r="D69" i="10" l="1"/>
  <c r="G70" i="10"/>
  <c r="F69" i="10" s="1"/>
  <c r="E81" i="10" s="1"/>
  <c r="H70" i="10"/>
  <c r="D106" i="7"/>
  <c r="H107" i="7"/>
  <c r="G107" i="7"/>
  <c r="F107" i="7" s="1"/>
  <c r="D70" i="10" l="1"/>
  <c r="G71" i="10"/>
  <c r="F70" i="10" s="1"/>
  <c r="E82" i="10" s="1"/>
  <c r="H71" i="10"/>
  <c r="H72" i="10" s="1"/>
  <c r="H73" i="10" s="1"/>
  <c r="H74" i="10" s="1"/>
  <c r="H75" i="10" s="1"/>
  <c r="D107" i="7"/>
  <c r="G108" i="7"/>
  <c r="F108" i="7" s="1"/>
  <c r="J108" i="7" s="1"/>
  <c r="H108" i="7"/>
  <c r="G76" i="10" l="1"/>
  <c r="H76" i="10"/>
  <c r="D71" i="10"/>
  <c r="G72" i="10"/>
  <c r="F71" i="10" s="1"/>
  <c r="E83" i="10" s="1"/>
  <c r="H109" i="7"/>
  <c r="D108" i="7"/>
  <c r="G109" i="7"/>
  <c r="F109" i="7" s="1"/>
  <c r="H77" i="10" l="1"/>
  <c r="G77" i="10"/>
  <c r="F76" i="10" s="1"/>
  <c r="E88" i="10" s="1"/>
  <c r="D72" i="10"/>
  <c r="G73" i="10"/>
  <c r="F72" i="10" s="1"/>
  <c r="E84" i="10" s="1"/>
  <c r="D109" i="7"/>
  <c r="G110" i="7"/>
  <c r="F110" i="7" s="1"/>
  <c r="H110" i="7"/>
  <c r="H78" i="10" l="1"/>
  <c r="G78" i="10"/>
  <c r="F77" i="10" s="1"/>
  <c r="E89" i="10" s="1"/>
  <c r="D73" i="10"/>
  <c r="G74" i="10"/>
  <c r="F73" i="10" s="1"/>
  <c r="E85" i="10" s="1"/>
  <c r="D110" i="7"/>
  <c r="G111" i="7"/>
  <c r="F111" i="7" s="1"/>
  <c r="H111" i="7"/>
  <c r="H79" i="10" l="1"/>
  <c r="G79" i="10"/>
  <c r="F78" i="10" s="1"/>
  <c r="E90" i="10" s="1"/>
  <c r="D74" i="10"/>
  <c r="G75" i="10"/>
  <c r="F74" i="10" s="1"/>
  <c r="E86" i="10" s="1"/>
  <c r="D111" i="7"/>
  <c r="G112" i="7"/>
  <c r="F112" i="7" s="1"/>
  <c r="H112" i="7"/>
  <c r="H80" i="10" l="1"/>
  <c r="G80" i="10"/>
  <c r="F79" i="10" s="1"/>
  <c r="E91" i="10" s="1"/>
  <c r="D79" i="10"/>
  <c r="D75" i="10"/>
  <c r="F75" i="10"/>
  <c r="E87" i="10" s="1"/>
  <c r="D112" i="7"/>
  <c r="G113" i="7"/>
  <c r="F113" i="7" s="1"/>
  <c r="H113" i="7"/>
  <c r="G81" i="10" l="1"/>
  <c r="F80" i="10" s="1"/>
  <c r="E92" i="10" s="1"/>
  <c r="H81" i="10"/>
  <c r="D80" i="10"/>
  <c r="D76" i="10"/>
  <c r="H114" i="7"/>
  <c r="D113" i="7"/>
  <c r="G114" i="7"/>
  <c r="F114" i="7" s="1"/>
  <c r="G82" i="10" l="1"/>
  <c r="F81" i="10" s="1"/>
  <c r="E93" i="10" s="1"/>
  <c r="H82" i="10"/>
  <c r="D81" i="10"/>
  <c r="D77" i="10"/>
  <c r="D78" i="10"/>
  <c r="D114" i="7"/>
  <c r="G115" i="7"/>
  <c r="F115" i="7" s="1"/>
  <c r="H115" i="7"/>
  <c r="G83" i="10" l="1"/>
  <c r="F82" i="10" s="1"/>
  <c r="E94" i="10" s="1"/>
  <c r="D82" i="10"/>
  <c r="H83" i="10"/>
  <c r="D115" i="7"/>
  <c r="G116" i="7"/>
  <c r="F116" i="7" s="1"/>
  <c r="H116" i="7"/>
  <c r="G84" i="10" l="1"/>
  <c r="F83" i="10" s="1"/>
  <c r="H84" i="10"/>
  <c r="D83" i="10"/>
  <c r="H117" i="7"/>
  <c r="G117" i="7"/>
  <c r="F117" i="7" s="1"/>
  <c r="D116" i="7"/>
  <c r="G85" i="10" l="1"/>
  <c r="F84" i="10" s="1"/>
  <c r="H85" i="10"/>
  <c r="D84" i="10"/>
  <c r="H118" i="7"/>
  <c r="D117" i="7"/>
  <c r="G118" i="7"/>
  <c r="F118" i="7" s="1"/>
  <c r="G86" i="10" l="1"/>
  <c r="F85" i="10" s="1"/>
  <c r="D85" i="10"/>
  <c r="H86" i="10"/>
  <c r="H119" i="7"/>
  <c r="G119" i="7"/>
  <c r="F119" i="7" s="1"/>
  <c r="D118" i="7"/>
  <c r="G87" i="10" l="1"/>
  <c r="F86" i="10" s="1"/>
  <c r="H87" i="10"/>
  <c r="D86" i="10"/>
  <c r="H120" i="7"/>
  <c r="G120" i="7"/>
  <c r="F120" i="7" s="1"/>
  <c r="D119" i="7"/>
  <c r="H88" i="10" l="1"/>
  <c r="G88" i="10"/>
  <c r="F87" i="10" s="1"/>
  <c r="D87" i="10"/>
  <c r="H121" i="7"/>
  <c r="D120" i="7"/>
  <c r="G121" i="7"/>
  <c r="F121" i="7" s="1"/>
  <c r="H89" i="10" l="1"/>
  <c r="G89" i="10"/>
  <c r="F88" i="10" s="1"/>
  <c r="D88" i="10"/>
  <c r="H122" i="7"/>
  <c r="D121" i="7"/>
  <c r="G122" i="7"/>
  <c r="F122" i="7" s="1"/>
  <c r="H90" i="10" l="1"/>
  <c r="G90" i="10"/>
  <c r="F89" i="10" s="1"/>
  <c r="D89" i="10"/>
  <c r="H123" i="7"/>
  <c r="G123" i="7"/>
  <c r="F123" i="7" s="1"/>
  <c r="D122" i="7"/>
  <c r="G91" i="10" l="1"/>
  <c r="F90" i="10" s="1"/>
  <c r="H91" i="10"/>
  <c r="D90" i="10"/>
  <c r="H124" i="7"/>
  <c r="G124" i="7"/>
  <c r="F124" i="7" s="1"/>
  <c r="D123" i="7"/>
  <c r="H92" i="10" l="1"/>
  <c r="G92" i="10"/>
  <c r="F91" i="10" s="1"/>
  <c r="D91" i="10"/>
  <c r="H125" i="7"/>
  <c r="G125" i="7"/>
  <c r="F125" i="7" s="1"/>
  <c r="D124" i="7"/>
  <c r="G93" i="10" l="1"/>
  <c r="F92" i="10" s="1"/>
  <c r="D92" i="10"/>
  <c r="H93" i="10"/>
  <c r="H126" i="7"/>
  <c r="D125" i="7"/>
  <c r="G126" i="7"/>
  <c r="F126" i="7" s="1"/>
  <c r="G94" i="10" l="1"/>
  <c r="F93" i="10" s="1"/>
  <c r="H94" i="10"/>
  <c r="D94" i="10" s="1"/>
  <c r="D93" i="10"/>
  <c r="H127" i="7"/>
  <c r="D126" i="7"/>
  <c r="G127" i="7"/>
  <c r="F127" i="7" s="1"/>
  <c r="H128" i="7" l="1"/>
  <c r="D127" i="7"/>
  <c r="G128" i="7"/>
  <c r="F128" i="7" s="1"/>
  <c r="H129" i="7" l="1"/>
  <c r="D128" i="7"/>
  <c r="G129" i="7"/>
  <c r="F129" i="7" s="1"/>
  <c r="H130" i="7" l="1"/>
  <c r="D129" i="7"/>
  <c r="G130" i="7"/>
  <c r="F130" i="7" s="1"/>
  <c r="H131" i="7" l="1"/>
  <c r="G131" i="7"/>
  <c r="F131" i="7" s="1"/>
  <c r="D130" i="7"/>
  <c r="G132" i="7" l="1"/>
  <c r="F132" i="7" s="1"/>
  <c r="D131" i="7"/>
  <c r="H132" i="7"/>
  <c r="H133" i="7" l="1"/>
  <c r="G133" i="7"/>
  <c r="F133" i="7" s="1"/>
  <c r="D132" i="7"/>
  <c r="H134" i="7" l="1"/>
  <c r="D133" i="7"/>
  <c r="G134" i="7"/>
  <c r="F134" i="7" s="1"/>
  <c r="H135" i="7" l="1"/>
  <c r="G135" i="7"/>
  <c r="F135" i="7" s="1"/>
  <c r="D134" i="7"/>
  <c r="H136" i="7" l="1"/>
  <c r="G136" i="7"/>
  <c r="F136" i="7" s="1"/>
  <c r="D135" i="7"/>
  <c r="H137" i="7" l="1"/>
  <c r="G137" i="7"/>
  <c r="F137" i="7" s="1"/>
  <c r="D136" i="7"/>
  <c r="D13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27" authorId="0" shapeId="0" xr:uid="{00000000-0006-0000-0200-000001000000}">
      <text>
        <r>
          <rPr>
            <sz val="9"/>
            <color indexed="81"/>
            <rFont val="Tahoma"/>
            <family val="2"/>
          </rPr>
          <t>Czech Republic (not Hawaii)</t>
        </r>
      </text>
    </comment>
  </commentList>
</comments>
</file>

<file path=xl/sharedStrings.xml><?xml version="1.0" encoding="utf-8"?>
<sst xmlns="http://schemas.openxmlformats.org/spreadsheetml/2006/main" count="2211" uniqueCount="614">
  <si>
    <t>This file is designed to help you with the annual creation of the spot and derivatives EEX Gas trading calendar.</t>
  </si>
  <si>
    <t>It is filled with formulas, therefore it should not be published as such</t>
  </si>
  <si>
    <t>To create the new contracts for the coming year, you will simply  need to expand the existing formulas. Please read carefully the instructions specific to each tab before doing so</t>
  </si>
  <si>
    <t>All tabs should be updated each year</t>
  </si>
  <si>
    <t>Once the file is fully updated, please create a copy of it to check the data. Do not add anything to the original file.</t>
  </si>
  <si>
    <t xml:space="preserve">Once the file is checked, create a copy of it and copy / paste value everything. No formula should remain. Only green tabs are for publication. Blue tabs should be deleted from the final file. </t>
  </si>
  <si>
    <t>In the final file, make sure there are no hidden lines or columns.</t>
  </si>
  <si>
    <t>BANK HOLIDAYS</t>
  </si>
  <si>
    <t xml:space="preserve">Tradable product </t>
  </si>
  <si>
    <t>Calendar event</t>
  </si>
  <si>
    <t>First day of trading</t>
  </si>
  <si>
    <t>Last day of trading</t>
  </si>
  <si>
    <t>Number of delivery days</t>
  </si>
  <si>
    <t>Delivery start</t>
  </si>
  <si>
    <t>Delivery End</t>
  </si>
  <si>
    <t>INDIVIDUAL DAYS Non BH</t>
  </si>
  <si>
    <t>Tradable product</t>
  </si>
  <si>
    <t>Delivery day</t>
  </si>
  <si>
    <t>Pentecôte même jour que spring bank</t>
  </si>
  <si>
    <t>Tombe un Week-end</t>
  </si>
  <si>
    <t>SATURDAY &amp; SUNDAY</t>
  </si>
  <si>
    <t>WE</t>
  </si>
  <si>
    <t xml:space="preserve">  DO NOT PUBLISH</t>
  </si>
  <si>
    <t>How to use this sheet ?</t>
  </si>
  <si>
    <t>Holiday list (BH)</t>
  </si>
  <si>
    <t>Date</t>
  </si>
  <si>
    <r>
      <t xml:space="preserve">1. In this page, fill in the </t>
    </r>
    <r>
      <rPr>
        <i/>
        <sz val="11"/>
        <color theme="1"/>
        <rFont val="Calibri"/>
        <family val="2"/>
        <scheme val="minor"/>
      </rPr>
      <t xml:space="preserve">Date </t>
    </r>
    <r>
      <rPr>
        <sz val="11"/>
        <color theme="1"/>
        <rFont val="Calibri"/>
        <family val="2"/>
        <scheme val="minor"/>
      </rPr>
      <t>columns with the desired year data.</t>
    </r>
  </si>
  <si>
    <t>New Year's Day</t>
  </si>
  <si>
    <r>
      <t xml:space="preserve">2. In the sheet </t>
    </r>
    <r>
      <rPr>
        <i/>
        <sz val="11"/>
        <color theme="1"/>
        <rFont val="Calibri"/>
        <family val="2"/>
        <scheme val="minor"/>
      </rPr>
      <t>Bank Holidays - formules</t>
    </r>
    <r>
      <rPr>
        <sz val="11"/>
        <color theme="1"/>
        <rFont val="Calibri"/>
        <family val="2"/>
        <scheme val="minor"/>
      </rPr>
      <t>, drag down the formulas for each table. Insert some lines if needed.</t>
    </r>
  </si>
  <si>
    <t>Good Friday</t>
  </si>
  <si>
    <t>Easter Monday</t>
  </si>
  <si>
    <r>
      <t xml:space="preserve">3. Perform an accurate check of the sheet </t>
    </r>
    <r>
      <rPr>
        <i/>
        <sz val="11"/>
        <color theme="1"/>
        <rFont val="Calibri"/>
        <family val="2"/>
        <scheme val="minor"/>
      </rPr>
      <t>Bank Holidays- formules</t>
    </r>
    <r>
      <rPr>
        <sz val="11"/>
        <color theme="1"/>
        <rFont val="Calibri"/>
        <family val="2"/>
        <scheme val="minor"/>
      </rPr>
      <t xml:space="preserve">. In particular, track the BH and IDs which occur during a Week-end. The corresponding line will have to be deleted (!only in the sheet  </t>
    </r>
    <r>
      <rPr>
        <i/>
        <sz val="11"/>
        <color theme="1"/>
        <rFont val="Calibri"/>
        <family val="2"/>
        <scheme val="minor"/>
      </rPr>
      <t>Bank Holidays - formules!</t>
    </r>
    <r>
      <rPr>
        <sz val="11"/>
        <color theme="1"/>
        <rFont val="Calibri"/>
        <family val="2"/>
        <scheme val="minor"/>
      </rPr>
      <t>)</t>
    </r>
  </si>
  <si>
    <t>Early May Bank Holiday</t>
  </si>
  <si>
    <t>Spring Bank Holiday</t>
  </si>
  <si>
    <t>Summer Bank Holiday</t>
  </si>
  <si>
    <t>Christmas Day</t>
  </si>
  <si>
    <t>Boxing Day</t>
  </si>
  <si>
    <t>Holiday list (for IDNBH)</t>
  </si>
  <si>
    <t>Delivery &amp; trading hours</t>
  </si>
  <si>
    <t>Epiphany</t>
  </si>
  <si>
    <t>Labour Day</t>
  </si>
  <si>
    <t>Victory in Europe Day</t>
  </si>
  <si>
    <t>Ascension Day</t>
  </si>
  <si>
    <t>Whit Monday</t>
  </si>
  <si>
    <t>Corpus Christi</t>
  </si>
  <si>
    <t>St Cyril and St Methodius Day</t>
  </si>
  <si>
    <t>Bastille Day</t>
  </si>
  <si>
    <t>Assumption Day</t>
  </si>
  <si>
    <t>Czech Statehood Day</t>
  </si>
  <si>
    <t>German National Day</t>
  </si>
  <si>
    <t>Austrian National Day</t>
  </si>
  <si>
    <t>Reformation</t>
  </si>
  <si>
    <t>All Saints' Day</t>
  </si>
  <si>
    <t>Armistice Day</t>
  </si>
  <si>
    <t>Day of Repentance and Prayer</t>
  </si>
  <si>
    <t>Immaculate Conception</t>
  </si>
  <si>
    <t>Christmas and Boxing Day</t>
  </si>
  <si>
    <t>List of Days</t>
  </si>
  <si>
    <t>SAT</t>
  </si>
  <si>
    <t>SUN</t>
  </si>
  <si>
    <t>Start Date</t>
  </si>
  <si>
    <t>End Date</t>
  </si>
  <si>
    <t>New Year's Day 2025-01-01</t>
  </si>
  <si>
    <t>Good Friday 2025-04-18</t>
  </si>
  <si>
    <t>Easter Monday 2025-04-21</t>
  </si>
  <si>
    <t>Early May Bank Holiday 2025-05-05</t>
  </si>
  <si>
    <t>Spring Bank Holiday 2025-05-26</t>
  </si>
  <si>
    <t>Summer Bank Holiday 2025-08-25</t>
  </si>
  <si>
    <t>Christmas Day 2025-12-25</t>
  </si>
  <si>
    <t>Boxing Day 2025-12-26</t>
  </si>
  <si>
    <t>Day after New Year's Day</t>
  </si>
  <si>
    <t>Day after Epiphany</t>
  </si>
  <si>
    <t>Day after Labour Day</t>
  </si>
  <si>
    <t>Day after Victory in Europe Day</t>
  </si>
  <si>
    <t>Day after Ascension Day</t>
  </si>
  <si>
    <t>Day after Whit Monday</t>
  </si>
  <si>
    <t>Day after Corpus Christi</t>
  </si>
  <si>
    <t>Day after Bastille Day</t>
  </si>
  <si>
    <t>Day after Assumption Day</t>
  </si>
  <si>
    <t>Day after German National Day</t>
  </si>
  <si>
    <t>Day after Reformation</t>
  </si>
  <si>
    <t>Day after Armistice Day</t>
  </si>
  <si>
    <t>Day after Day of Repentance and Prayer</t>
  </si>
  <si>
    <t>Day after Immaculate Conception</t>
  </si>
  <si>
    <t>Day after Christmas and Boxing Day</t>
  </si>
  <si>
    <t>SAT 2025-04-19</t>
  </si>
  <si>
    <t>SUN 2025-04-20</t>
  </si>
  <si>
    <t>SAT 2025-05-03</t>
  </si>
  <si>
    <t>SUN 2025-05-04</t>
  </si>
  <si>
    <t>SAT 2025-05-24</t>
  </si>
  <si>
    <t>SUN 2025-05-25</t>
  </si>
  <si>
    <t>SAT 2025-08-23</t>
  </si>
  <si>
    <t>SUN 2025-08-24</t>
  </si>
  <si>
    <t>SAT 2025-12-27</t>
  </si>
  <si>
    <t>SUN 2025-12-28</t>
  </si>
  <si>
    <t xml:space="preserve"> 1900-01-00</t>
  </si>
  <si>
    <t>WE 2025-04-18/21</t>
  </si>
  <si>
    <t>WE 2025-05-03/05</t>
  </si>
  <si>
    <t>WE 2025-05-24/26</t>
  </si>
  <si>
    <t>WE 2025-08-23/25</t>
  </si>
  <si>
    <t>WE 2025-12-25/28</t>
  </si>
  <si>
    <t>Bank holidays - Natural Gas Futures</t>
  </si>
  <si>
    <t>Futures</t>
  </si>
  <si>
    <t>BH</t>
  </si>
  <si>
    <t>DO NOT PUBLISH</t>
  </si>
  <si>
    <t>Labour day</t>
  </si>
  <si>
    <t>Xmas</t>
  </si>
  <si>
    <t>Rules for the target 2 BH:</t>
  </si>
  <si>
    <t>- Every year, we only consider the 6 BH above for futures</t>
  </si>
  <si>
    <t>- We do not take substitutes days into account, e.g if 25/12 is a Saturday, it is excluded from the list</t>
  </si>
  <si>
    <t>- The target 2 H have to be added to both lists --&gt;</t>
  </si>
  <si>
    <t>Christmas day</t>
  </si>
  <si>
    <t xml:space="preserve">LNG BH : </t>
  </si>
  <si>
    <t>- We also need to add specific LNG bank holiday to the list in green  --&gt;</t>
  </si>
  <si>
    <t>- These are the Singapore National Bank Holiday</t>
  </si>
  <si>
    <t>- You can easily find them on google</t>
  </si>
  <si>
    <t>- These are used for LNG trading ends only. For LNG trading starts we use the regular fut BH list.</t>
  </si>
  <si>
    <t>/!\ Be careful when updating the futures tabs :</t>
  </si>
  <si>
    <t xml:space="preserve"> Months, Quarters, Seasons and Cals follow different rules,</t>
  </si>
  <si>
    <t xml:space="preserve"> therefore the formulas determining them are also different. </t>
  </si>
  <si>
    <t>You will need to drag and drop them separately.</t>
  </si>
  <si>
    <t>LNG</t>
  </si>
  <si>
    <t>Chinese New Year</t>
  </si>
  <si>
    <t>Chinese New Year Holiday</t>
  </si>
  <si>
    <t>Hari Raya Puasa</t>
  </si>
  <si>
    <t>Vesak Day</t>
  </si>
  <si>
    <t>Hari Raya Haji</t>
  </si>
  <si>
    <t>National Day</t>
  </si>
  <si>
    <t>Deepavali</t>
  </si>
  <si>
    <t>Labour Day Holiday</t>
  </si>
  <si>
    <t>Vesak Day Holiday</t>
  </si>
  <si>
    <t>Christmas Holida</t>
  </si>
  <si>
    <t>'New Year's Day' observed</t>
  </si>
  <si>
    <t>Chinese Lunar New Year's Day</t>
  </si>
  <si>
    <t>Second day of Chinese Lunar New Year</t>
  </si>
  <si>
    <t>Hari Raya Puasa (Tentative Date)</t>
  </si>
  <si>
    <t>Hari Raya Haji (Tentative Date)</t>
  </si>
  <si>
    <t>Diwali/Deepavali</t>
  </si>
  <si>
    <t>Chinese Year's Day</t>
  </si>
  <si>
    <t>Chinese New Year'S Holiday</t>
  </si>
  <si>
    <t>National Day Holiday</t>
  </si>
  <si>
    <t>TTF Physical Futures - Natural Gas Futures</t>
  </si>
  <si>
    <t>Maturities</t>
  </si>
  <si>
    <t>Number of Days</t>
  </si>
  <si>
    <t>Trading Start date</t>
  </si>
  <si>
    <t>Trading End date</t>
  </si>
  <si>
    <t>Delivery Start 
(gas day - from 6:00)</t>
  </si>
  <si>
    <t>Delivery End
(gas day - until 6:00)</t>
  </si>
  <si>
    <t>Month</t>
  </si>
  <si>
    <t xml:space="preserve"> January 2019</t>
  </si>
  <si>
    <t xml:space="preserve"> February 2019</t>
  </si>
  <si>
    <t xml:space="preserve"> March 2019</t>
  </si>
  <si>
    <t xml:space="preserve"> April 2019</t>
  </si>
  <si>
    <t xml:space="preserve"> May 2019</t>
  </si>
  <si>
    <t xml:space="preserve"> June 2019</t>
  </si>
  <si>
    <t xml:space="preserve"> July 2019</t>
  </si>
  <si>
    <t xml:space="preserve"> August 2019</t>
  </si>
  <si>
    <t xml:space="preserve"> September 2019</t>
  </si>
  <si>
    <t xml:space="preserve"> October 2019</t>
  </si>
  <si>
    <t xml:space="preserve"> November 2019</t>
  </si>
  <si>
    <t xml:space="preserve"> December 2019</t>
  </si>
  <si>
    <t xml:space="preserve"> January 2020</t>
  </si>
  <si>
    <t xml:space="preserve"> February 2020</t>
  </si>
  <si>
    <t xml:space="preserve"> March 2020</t>
  </si>
  <si>
    <t xml:space="preserve"> April 2020</t>
  </si>
  <si>
    <t xml:space="preserve"> May 2020</t>
  </si>
  <si>
    <t xml:space="preserve"> June 2020</t>
  </si>
  <si>
    <t xml:space="preserve"> July 2020</t>
  </si>
  <si>
    <t xml:space="preserve"> August 2020</t>
  </si>
  <si>
    <t xml:space="preserve"> September 2020</t>
  </si>
  <si>
    <t xml:space="preserve"> October 2020</t>
  </si>
  <si>
    <t xml:space="preserve"> November 2020</t>
  </si>
  <si>
    <t xml:space="preserve"> December 2020</t>
  </si>
  <si>
    <t xml:space="preserve"> January 2021</t>
  </si>
  <si>
    <t xml:space="preserve"> February 2021</t>
  </si>
  <si>
    <t xml:space="preserve"> March 2021</t>
  </si>
  <si>
    <t xml:space="preserve"> April 2021</t>
  </si>
  <si>
    <t xml:space="preserve"> May 2021</t>
  </si>
  <si>
    <t xml:space="preserve"> June 2021</t>
  </si>
  <si>
    <t xml:space="preserve"> July 2021</t>
  </si>
  <si>
    <t xml:space="preserve"> August 2021</t>
  </si>
  <si>
    <t xml:space="preserve"> September 2021</t>
  </si>
  <si>
    <t xml:space="preserve"> October 2021</t>
  </si>
  <si>
    <t xml:space="preserve"> November 2021</t>
  </si>
  <si>
    <t xml:space="preserve"> December 2021</t>
  </si>
  <si>
    <t xml:space="preserve"> January 2022</t>
  </si>
  <si>
    <t xml:space="preserve"> February 2022</t>
  </si>
  <si>
    <t xml:space="preserve"> March 2022</t>
  </si>
  <si>
    <t xml:space="preserve"> April 2022</t>
  </si>
  <si>
    <t xml:space="preserve"> May 2022</t>
  </si>
  <si>
    <t xml:space="preserve"> June 2022</t>
  </si>
  <si>
    <t xml:space="preserve"> July 2022</t>
  </si>
  <si>
    <t xml:space="preserve"> August 2022</t>
  </si>
  <si>
    <t xml:space="preserve"> September 2022</t>
  </si>
  <si>
    <t xml:space="preserve"> October 2022</t>
  </si>
  <si>
    <t xml:space="preserve"> November 2022</t>
  </si>
  <si>
    <t xml:space="preserve"> December 2022</t>
  </si>
  <si>
    <t xml:space="preserve"> January 2023</t>
  </si>
  <si>
    <t xml:space="preserve"> February 2023</t>
  </si>
  <si>
    <t xml:space="preserve"> March 2023</t>
  </si>
  <si>
    <t xml:space="preserve"> April 2023</t>
  </si>
  <si>
    <t xml:space="preserve"> May 2023</t>
  </si>
  <si>
    <t xml:space="preserve"> June 2023</t>
  </si>
  <si>
    <t xml:space="preserve"> July 2023</t>
  </si>
  <si>
    <t xml:space="preserve"> August 2023</t>
  </si>
  <si>
    <t xml:space="preserve"> September 2023</t>
  </si>
  <si>
    <t xml:space="preserve"> October 2023</t>
  </si>
  <si>
    <t xml:space="preserve"> November 2023</t>
  </si>
  <si>
    <t xml:space="preserve"> December 2023</t>
  </si>
  <si>
    <t xml:space="preserve"> January 2024</t>
  </si>
  <si>
    <t xml:space="preserve"> February 2024</t>
  </si>
  <si>
    <t xml:space="preserve"> March 2024</t>
  </si>
  <si>
    <t xml:space="preserve"> April 2024</t>
  </si>
  <si>
    <t xml:space="preserve"> May 2024</t>
  </si>
  <si>
    <t xml:space="preserve"> June 2024</t>
  </si>
  <si>
    <t xml:space="preserve"> July 2024</t>
  </si>
  <si>
    <t xml:space="preserve"> August 2024</t>
  </si>
  <si>
    <t xml:space="preserve"> September 2024</t>
  </si>
  <si>
    <t xml:space="preserve"> October 2024</t>
  </si>
  <si>
    <t xml:space="preserve"> November 2024</t>
  </si>
  <si>
    <t xml:space="preserve"> December 2024</t>
  </si>
  <si>
    <t xml:space="preserve"> January 2025</t>
  </si>
  <si>
    <t xml:space="preserve"> February 2025</t>
  </si>
  <si>
    <t xml:space="preserve"> March 2025</t>
  </si>
  <si>
    <t xml:space="preserve"> April 2025</t>
  </si>
  <si>
    <t xml:space="preserve"> May 2025</t>
  </si>
  <si>
    <t xml:space="preserve"> June 2025</t>
  </si>
  <si>
    <t xml:space="preserve"> July 2025</t>
  </si>
  <si>
    <t xml:space="preserve"> August 2025</t>
  </si>
  <si>
    <t xml:space="preserve"> September 2025</t>
  </si>
  <si>
    <t xml:space="preserve"> October 2025</t>
  </si>
  <si>
    <t xml:space="preserve"> November 2025</t>
  </si>
  <si>
    <t xml:space="preserve"> December 2025</t>
  </si>
  <si>
    <t xml:space="preserve"> January 2026</t>
  </si>
  <si>
    <t xml:space="preserve"> February 2026</t>
  </si>
  <si>
    <t xml:space="preserve"> March 2026</t>
  </si>
  <si>
    <t xml:space="preserve"> April 2026</t>
  </si>
  <si>
    <t xml:space="preserve"> May 2026</t>
  </si>
  <si>
    <t xml:space="preserve"> June 2026</t>
  </si>
  <si>
    <t xml:space="preserve"> July 2026</t>
  </si>
  <si>
    <t xml:space="preserve"> August 2026</t>
  </si>
  <si>
    <t xml:space="preserve"> September 2026</t>
  </si>
  <si>
    <t xml:space="preserve"> October 2026</t>
  </si>
  <si>
    <t xml:space="preserve"> November 2026</t>
  </si>
  <si>
    <t xml:space="preserve"> December 2026</t>
  </si>
  <si>
    <t xml:space="preserve"> January 2027</t>
  </si>
  <si>
    <t xml:space="preserve"> February 2027</t>
  </si>
  <si>
    <t xml:space="preserve"> March 2027</t>
  </si>
  <si>
    <t xml:space="preserve"> April 2027</t>
  </si>
  <si>
    <t xml:space="preserve"> May 2027</t>
  </si>
  <si>
    <t xml:space="preserve"> June 2027</t>
  </si>
  <si>
    <t xml:space="preserve"> July 2027</t>
  </si>
  <si>
    <t xml:space="preserve"> August 2027</t>
  </si>
  <si>
    <t xml:space="preserve"> September 2027</t>
  </si>
  <si>
    <t xml:space="preserve"> October 2027</t>
  </si>
  <si>
    <t xml:space="preserve"> November 2027</t>
  </si>
  <si>
    <t xml:space="preserve"> December 2027</t>
  </si>
  <si>
    <t xml:space="preserve"> January 2028</t>
  </si>
  <si>
    <t xml:space="preserve"> February 2028</t>
  </si>
  <si>
    <t xml:space="preserve"> March 2028</t>
  </si>
  <si>
    <t xml:space="preserve"> April 2028</t>
  </si>
  <si>
    <t xml:space="preserve"> May 2028</t>
  </si>
  <si>
    <t xml:space="preserve"> June 2028</t>
  </si>
  <si>
    <t xml:space="preserve"> July 2028</t>
  </si>
  <si>
    <t xml:space="preserve"> August 2028</t>
  </si>
  <si>
    <t xml:space="preserve"> September 2028</t>
  </si>
  <si>
    <t xml:space="preserve"> October 2028</t>
  </si>
  <si>
    <t xml:space="preserve"> November 2028</t>
  </si>
  <si>
    <t xml:space="preserve"> December 2028</t>
  </si>
  <si>
    <t xml:space="preserve"> January 2029</t>
  </si>
  <si>
    <t xml:space="preserve"> February 2029</t>
  </si>
  <si>
    <t xml:space="preserve"> March 2029</t>
  </si>
  <si>
    <t xml:space="preserve"> April 2029</t>
  </si>
  <si>
    <t xml:space="preserve"> May 2029</t>
  </si>
  <si>
    <t xml:space="preserve"> June 2029</t>
  </si>
  <si>
    <t xml:space="preserve"> July 2029</t>
  </si>
  <si>
    <t xml:space="preserve"> August 2029</t>
  </si>
  <si>
    <t xml:space="preserve"> September 2029</t>
  </si>
  <si>
    <t xml:space="preserve"> October 2029</t>
  </si>
  <si>
    <t xml:space="preserve"> November 2029</t>
  </si>
  <si>
    <t xml:space="preserve"> December 2029</t>
  </si>
  <si>
    <t>Quarter</t>
  </si>
  <si>
    <t xml:space="preserve"> Q1 2019</t>
  </si>
  <si>
    <t xml:space="preserve"> Q2 2019</t>
  </si>
  <si>
    <t xml:space="preserve"> Q3 2019</t>
  </si>
  <si>
    <t xml:space="preserve"> Q4 2019</t>
  </si>
  <si>
    <t xml:space="preserve"> Q1 2020</t>
  </si>
  <si>
    <t xml:space="preserve"> Q2 2020</t>
  </si>
  <si>
    <t xml:space="preserve"> Q3 2020</t>
  </si>
  <si>
    <t xml:space="preserve"> Q4 2020</t>
  </si>
  <si>
    <t xml:space="preserve"> Q1 2021</t>
  </si>
  <si>
    <t xml:space="preserve"> Q2 2021</t>
  </si>
  <si>
    <t xml:space="preserve"> Q3 2021</t>
  </si>
  <si>
    <t xml:space="preserve"> Q4 2021</t>
  </si>
  <si>
    <t xml:space="preserve"> Q1 2022</t>
  </si>
  <si>
    <t xml:space="preserve"> Q2 2022</t>
  </si>
  <si>
    <t xml:space="preserve"> Q3 2022</t>
  </si>
  <si>
    <t xml:space="preserve"> Q4 2022</t>
  </si>
  <si>
    <t xml:space="preserve"> Q1 2023</t>
  </si>
  <si>
    <t xml:space="preserve"> Q2 2023</t>
  </si>
  <si>
    <t xml:space="preserve"> Q3 2023</t>
  </si>
  <si>
    <t xml:space="preserve"> Q4 2023</t>
  </si>
  <si>
    <t xml:space="preserve"> Q1 2024</t>
  </si>
  <si>
    <t xml:space="preserve"> Q2 2024</t>
  </si>
  <si>
    <t xml:space="preserve"> Q3 2024</t>
  </si>
  <si>
    <t xml:space="preserve"> Q4 2024</t>
  </si>
  <si>
    <t xml:space="preserve"> Q1 2025</t>
  </si>
  <si>
    <t xml:space="preserve"> Q2 2025</t>
  </si>
  <si>
    <t xml:space="preserve"> Q3 2025</t>
  </si>
  <si>
    <t xml:space="preserve"> Q4 2025</t>
  </si>
  <si>
    <t xml:space="preserve"> Q1 2026</t>
  </si>
  <si>
    <t xml:space="preserve"> Q2 2026</t>
  </si>
  <si>
    <t xml:space="preserve"> Q3 2026</t>
  </si>
  <si>
    <t xml:space="preserve"> Q4 2026</t>
  </si>
  <si>
    <t xml:space="preserve"> Q1 2027</t>
  </si>
  <si>
    <t xml:space="preserve"> Q2 2027</t>
  </si>
  <si>
    <t xml:space="preserve"> Q3 2027</t>
  </si>
  <si>
    <t xml:space="preserve"> Q4 2027</t>
  </si>
  <si>
    <t xml:space="preserve"> Q1 2028</t>
  </si>
  <si>
    <t xml:space="preserve"> Q2 2028</t>
  </si>
  <si>
    <t xml:space="preserve"> Q3 2028</t>
  </si>
  <si>
    <t xml:space="preserve"> Q4 2028</t>
  </si>
  <si>
    <t xml:space="preserve"> Q1 2029</t>
  </si>
  <si>
    <t xml:space="preserve"> Q2 2029</t>
  </si>
  <si>
    <t xml:space="preserve"> Q3 2029</t>
  </si>
  <si>
    <t xml:space="preserve"> Q4 2029</t>
  </si>
  <si>
    <t>Season</t>
  </si>
  <si>
    <t xml:space="preserve">  Summer 2019</t>
  </si>
  <si>
    <t xml:space="preserve">  Winter 2019</t>
  </si>
  <si>
    <t xml:space="preserve">  Summer 2020</t>
  </si>
  <si>
    <t xml:space="preserve">  Winter 2020</t>
  </si>
  <si>
    <t xml:space="preserve">  Summer 2021</t>
  </si>
  <si>
    <t xml:space="preserve">  Winter 2021</t>
  </si>
  <si>
    <t>Summer 2022</t>
  </si>
  <si>
    <t>Winter 2022</t>
  </si>
  <si>
    <t>Summer 2023</t>
  </si>
  <si>
    <t>Winter 2023</t>
  </si>
  <si>
    <t>Summer 2024</t>
  </si>
  <si>
    <t>Winter 2024</t>
  </si>
  <si>
    <t>Summer 2025</t>
  </si>
  <si>
    <t>Winter 2025</t>
  </si>
  <si>
    <t>Summer 2026</t>
  </si>
  <si>
    <t>Winter 2026</t>
  </si>
  <si>
    <t>Summer 2027</t>
  </si>
  <si>
    <t>Winter 2027</t>
  </si>
  <si>
    <t>Summer 2028</t>
  </si>
  <si>
    <t>Winter 2028</t>
  </si>
  <si>
    <t>Summer 2029</t>
  </si>
  <si>
    <t>Winter 2029</t>
  </si>
  <si>
    <t>Summer 2030</t>
  </si>
  <si>
    <t>Winter 2031</t>
  </si>
  <si>
    <t>Summer 2032</t>
  </si>
  <si>
    <t>Winter 2032</t>
  </si>
  <si>
    <t>Calendar</t>
  </si>
  <si>
    <t xml:space="preserve"> Calendar 2019</t>
  </si>
  <si>
    <t xml:space="preserve"> Calendar 2020</t>
  </si>
  <si>
    <t xml:space="preserve"> Calendar 2021</t>
  </si>
  <si>
    <t xml:space="preserve"> Calendar 2022</t>
  </si>
  <si>
    <t xml:space="preserve"> Calendar 2023</t>
  </si>
  <si>
    <t xml:space="preserve"> Calendar 2024</t>
  </si>
  <si>
    <t xml:space="preserve"> Calendar 2025</t>
  </si>
  <si>
    <t>Calendar 2026</t>
  </si>
  <si>
    <t xml:space="preserve"> Calendar 2027</t>
  </si>
  <si>
    <t xml:space="preserve"> Calendar 2028</t>
  </si>
  <si>
    <t xml:space="preserve"> Calendar 2029</t>
  </si>
  <si>
    <t xml:space="preserve"> Calendar 2030</t>
  </si>
  <si>
    <t xml:space="preserve"> Calendar 2031</t>
  </si>
  <si>
    <t xml:space="preserve"> Calendar 2032</t>
  </si>
  <si>
    <t xml:space="preserve"> Calendar 2033</t>
  </si>
  <si>
    <t xml:space="preserve"> Calendar 2034</t>
  </si>
  <si>
    <t>All physical futures except TTF - Natural Gas Futures</t>
  </si>
  <si>
    <t xml:space="preserve"> Calendar 2026</t>
  </si>
  <si>
    <t>Calendar 2033</t>
  </si>
  <si>
    <t>TTF Options - Natural Gas Futures</t>
  </si>
  <si>
    <r>
      <t xml:space="preserve">Correposponding  Month </t>
    </r>
    <r>
      <rPr>
        <sz val="14"/>
        <color indexed="9"/>
        <rFont val="Calibri Light"/>
        <family val="2"/>
      </rPr>
      <t>Maturities</t>
    </r>
  </si>
  <si>
    <t>Trading start</t>
  </si>
  <si>
    <t>Trade Registration End Data</t>
  </si>
  <si>
    <t>Contract as Bundles of Months</t>
  </si>
  <si>
    <t>Trade Registration Start of Quarter as Bundle of Months</t>
  </si>
  <si>
    <t>Trade Registration End of Quarter as Bundle of Months</t>
  </si>
  <si>
    <t>Trade Registration Start of Season as Bundle of Months</t>
  </si>
  <si>
    <t>Trade Registration End of Season as Bundle of Months</t>
  </si>
  <si>
    <t>Trade Registration Start of Calendar as Bundle of Months</t>
  </si>
  <si>
    <t>Trade Registration End of Calendar as Bundle of Months</t>
  </si>
  <si>
    <t>Q1 2021</t>
  </si>
  <si>
    <t>Calendar 2021*</t>
  </si>
  <si>
    <t>2Q 2021</t>
  </si>
  <si>
    <t>Summer 2021</t>
  </si>
  <si>
    <t>3Q 2021</t>
  </si>
  <si>
    <t>4Q 2021</t>
  </si>
  <si>
    <t>Winter 2021</t>
  </si>
  <si>
    <t>1Q 2022</t>
  </si>
  <si>
    <t>Calendar 2022*</t>
  </si>
  <si>
    <t>2Q 2022</t>
  </si>
  <si>
    <t>3Q 2022</t>
  </si>
  <si>
    <t>4Q 2022</t>
  </si>
  <si>
    <t>1Q 2024</t>
  </si>
  <si>
    <t>Calendar 2024*</t>
  </si>
  <si>
    <t>2Q 2024</t>
  </si>
  <si>
    <t>3Q 2024</t>
  </si>
  <si>
    <t>4Q 2024</t>
  </si>
  <si>
    <t>1Q 2025</t>
  </si>
  <si>
    <t>Calendar 2025*</t>
  </si>
  <si>
    <t>2Q 2025</t>
  </si>
  <si>
    <t>3Q 2025</t>
  </si>
  <si>
    <t>4Q 2025</t>
  </si>
  <si>
    <t>1Q 2026</t>
  </si>
  <si>
    <t>2Q 2026</t>
  </si>
  <si>
    <t>Summer 26</t>
  </si>
  <si>
    <t>3Q 2026</t>
  </si>
  <si>
    <t>4Q 2026</t>
  </si>
  <si>
    <t>1Q 2027</t>
  </si>
  <si>
    <t>Calendar 2027</t>
  </si>
  <si>
    <t>2Q 2027</t>
  </si>
  <si>
    <t>3Q 2027</t>
  </si>
  <si>
    <t>4Q 2027</t>
  </si>
  <si>
    <t>Winter  2027</t>
  </si>
  <si>
    <t>1Q 2028</t>
  </si>
  <si>
    <t>Calendar 2028</t>
  </si>
  <si>
    <t>2Q 2028</t>
  </si>
  <si>
    <t>3Q 2028</t>
  </si>
  <si>
    <t>4Q 2028</t>
  </si>
  <si>
    <t>Calendar 2029</t>
  </si>
  <si>
    <t xml:space="preserve"> January 2030</t>
  </si>
  <si>
    <t xml:space="preserve"> February 2030</t>
  </si>
  <si>
    <t xml:space="preserve">Note that Year, Season, and Quarter Contracts are bundles of the corresponding underlying month contracts. </t>
  </si>
  <si>
    <t xml:space="preserve">At any point in time, only the front 6 months, 5 Quarters, 4 Seasons, and 2 Years can be traded/registered. </t>
  </si>
  <si>
    <t xml:space="preserve">* Calendar 2022 is created in February 2020, Calendar 2023 is created in February 2021, and so on; as there is a maximum of the next 34-front months </t>
  </si>
  <si>
    <t>Maturités / Maturities</t>
  </si>
  <si>
    <t>Premier jour de négociation / Trading Start</t>
  </si>
  <si>
    <t>Dernier jour de négociation / Trading End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</si>
  <si>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</si>
  <si>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</si>
  <si>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</si>
  <si>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</si>
  <si>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</si>
  <si>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</si>
  <si>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</si>
  <si>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</si>
  <si>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</si>
  <si>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</si>
  <si>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</si>
  <si>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</si>
  <si>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</si>
  <si>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</si>
  <si>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</si>
  <si>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</si>
  <si>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</si>
  <si>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</si>
  <si>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</si>
  <si>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</si>
  <si>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</si>
  <si>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</si>
  <si>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</si>
  <si>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</si>
  <si>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</si>
  <si>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</si>
  <si>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</si>
  <si>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</si>
  <si>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</si>
  <si>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</si>
  <si>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</si>
  <si>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</si>
  <si>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</si>
  <si>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</si>
  <si>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</si>
  <si>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</si>
  <si>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</si>
  <si>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</si>
  <si>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</si>
  <si>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</si>
  <si>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</si>
  <si>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</si>
  <si>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 xml:space="preserve"> 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</si>
  <si>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</si>
  <si>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</si>
  <si>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</si>
  <si>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</si>
  <si>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</si>
  <si>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</si>
  <si>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</si>
  <si>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</si>
  <si>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</si>
  <si>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</si>
  <si>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</si>
  <si>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</si>
  <si>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</si>
  <si>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</si>
  <si>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</si>
  <si>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</si>
  <si>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</si>
  <si>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</si>
  <si>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</si>
  <si>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</si>
  <si>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</si>
  <si>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</si>
  <si>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</si>
  <si>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</si>
  <si>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</si>
  <si>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</si>
  <si>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</si>
  <si>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</si>
  <si>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</si>
  <si>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</si>
  <si>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</si>
  <si>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</si>
  <si>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</si>
  <si>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</si>
  <si>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</si>
  <si>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</si>
  <si>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</si>
  <si>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</si>
  <si>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</si>
  <si>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</si>
  <si>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</si>
  <si>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</si>
  <si>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</si>
  <si>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</si>
  <si>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</si>
  <si>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</si>
  <si>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</si>
  <si>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</si>
  <si>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January 2027</t>
  </si>
  <si>
    <t>February 2027</t>
  </si>
  <si>
    <t>March 2027</t>
  </si>
  <si>
    <t>April 2027</t>
  </si>
  <si>
    <t>May 2027</t>
  </si>
  <si>
    <t>June 2027</t>
  </si>
  <si>
    <t>July 2027</t>
  </si>
  <si>
    <t>August 2027</t>
  </si>
  <si>
    <t>September 2027</t>
  </si>
  <si>
    <t>October 2027</t>
  </si>
  <si>
    <t>November 2027</t>
  </si>
  <si>
    <t>December 2027</t>
  </si>
  <si>
    <t>January 2028</t>
  </si>
  <si>
    <t>February 2028</t>
  </si>
  <si>
    <t>March 2028</t>
  </si>
  <si>
    <t>April 2028</t>
  </si>
  <si>
    <t>May 2028</t>
  </si>
  <si>
    <t>June 2028</t>
  </si>
  <si>
    <t>July 2028</t>
  </si>
  <si>
    <t>August 2028</t>
  </si>
  <si>
    <t>September 2028</t>
  </si>
  <si>
    <t>October 2028</t>
  </si>
  <si>
    <t>November 2028</t>
  </si>
  <si>
    <t>December 2028</t>
  </si>
  <si>
    <t>January 2029</t>
  </si>
  <si>
    <t>February 2029</t>
  </si>
  <si>
    <t>March 2029</t>
  </si>
  <si>
    <t>April 2029</t>
  </si>
  <si>
    <t>May 2029</t>
  </si>
  <si>
    <t>June 2029</t>
  </si>
  <si>
    <t>July 2029</t>
  </si>
  <si>
    <t>August 2029</t>
  </si>
  <si>
    <t>September 2029</t>
  </si>
  <si>
    <t>October 2029</t>
  </si>
  <si>
    <t>November 2029</t>
  </si>
  <si>
    <t>December 2029</t>
  </si>
  <si>
    <t>January 2030</t>
  </si>
  <si>
    <t>February 2030</t>
  </si>
  <si>
    <t>March 2030</t>
  </si>
  <si>
    <t>April 2030</t>
  </si>
  <si>
    <t>May 2030</t>
  </si>
  <si>
    <t>June 2030</t>
  </si>
  <si>
    <t>July 2030</t>
  </si>
  <si>
    <t>August 2030</t>
  </si>
  <si>
    <t>September 2030</t>
  </si>
  <si>
    <t>October 2030</t>
  </si>
  <si>
    <t>November 2030</t>
  </si>
  <si>
    <t>December 2030</t>
  </si>
  <si>
    <t>January 2031</t>
  </si>
  <si>
    <t>February 2031</t>
  </si>
  <si>
    <t>March 2031</t>
  </si>
  <si>
    <t>April 2031</t>
  </si>
  <si>
    <t>May 2031</t>
  </si>
  <si>
    <t>June 2031</t>
  </si>
  <si>
    <t>July 2031</t>
  </si>
  <si>
    <t>August 2031</t>
  </si>
  <si>
    <t>September 2031</t>
  </si>
  <si>
    <t>October 2031</t>
  </si>
  <si>
    <t>November 2031</t>
  </si>
  <si>
    <t>December 2031</t>
  </si>
  <si>
    <t>January 2032</t>
  </si>
  <si>
    <t>February 2032</t>
  </si>
  <si>
    <t>March 2032</t>
  </si>
  <si>
    <t>April 2032</t>
  </si>
  <si>
    <t>May 2032</t>
  </si>
  <si>
    <t>June 2032</t>
  </si>
  <si>
    <t>July 2032</t>
  </si>
  <si>
    <t>August 2032</t>
  </si>
  <si>
    <t>September 2032</t>
  </si>
  <si>
    <t>October 2032</t>
  </si>
  <si>
    <t>November 2032</t>
  </si>
  <si>
    <t>December 2032</t>
  </si>
  <si>
    <t>January 2033</t>
  </si>
  <si>
    <t>EGSI Futures - TTF</t>
  </si>
  <si>
    <t xml:space="preserve"> Q4 2030</t>
  </si>
  <si>
    <t xml:space="preserve"> Q4 2031</t>
  </si>
  <si>
    <t xml:space="preserve"> Q4 2032</t>
  </si>
  <si>
    <t>EGSI Futures - others</t>
  </si>
  <si>
    <t>TO BE PUBLISHED SEPARATELY</t>
  </si>
  <si>
    <t>EEX Gas Spot end-of-year trading schedule 2025/26</t>
  </si>
  <si>
    <t>Delivery Day</t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</si>
  <si>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</si>
  <si>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</si>
  <si>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</si>
  <si>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</si>
  <si>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</si>
  <si>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</si>
  <si>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</si>
  <si>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Trading Day </t>
  </si>
  <si>
    <t>WD</t>
  </si>
  <si>
    <t>DA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</si>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</sst>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 Light"/>
      <family val="2"/>
    </font>
    <font>
      <sz val="14"/>
      <color theme="1"/>
      <name val="Calibri Light"/>
      <family val="2"/>
    </font>
    <font>
      <sz val="10"/>
      <color theme="1"/>
      <name val="Calibri Light"/>
      <family val="2"/>
    </font>
    <font>
      <sz val="12"/>
      <color theme="0"/>
      <name val="Calibri Light"/>
      <family val="2"/>
    </font>
    <font>
      <sz val="24"/>
      <color theme="0"/>
      <name val="Calibri Light"/>
      <family val="2"/>
    </font>
    <font>
      <b/>
      <sz val="14"/>
      <name val="Calibri Light"/>
      <family val="2"/>
    </font>
    <font>
      <b/>
      <sz val="10"/>
      <name val="Calibri Light"/>
      <family val="2"/>
    </font>
    <font>
      <sz val="10"/>
      <color rgb="FF00B050"/>
      <name val="Calibri Light"/>
      <family val="2"/>
    </font>
    <font>
      <sz val="10"/>
      <name val="Calibri Light"/>
      <family val="2"/>
    </font>
    <font>
      <sz val="11"/>
      <name val="Calibri Light"/>
      <family val="2"/>
    </font>
    <font>
      <b/>
      <sz val="16"/>
      <color theme="1"/>
      <name val="Arial"/>
      <family val="2"/>
    </font>
    <font>
      <sz val="2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0"/>
      <name val="Calibri Light"/>
      <family val="2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indexed="9"/>
      <name val="Calibri Light"/>
      <family val="2"/>
    </font>
    <font>
      <sz val="14"/>
      <name val="Calibri Light"/>
      <family val="2"/>
    </font>
    <font>
      <sz val="2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55555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6559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0" fontId="24" fillId="5" borderId="0" applyNumberFormat="0" applyBorder="0" applyAlignment="0" applyProtection="0"/>
    <xf numFmtId="0" fontId="25" fillId="6" borderId="36" applyNumberFormat="0" applyAlignment="0" applyProtection="0"/>
    <xf numFmtId="0" fontId="26" fillId="0" borderId="0"/>
    <xf numFmtId="0" fontId="26" fillId="0" borderId="0"/>
  </cellStyleXfs>
  <cellXfs count="229">
    <xf numFmtId="0" fontId="0" fillId="0" borderId="0" xfId="0"/>
    <xf numFmtId="0" fontId="0" fillId="2" borderId="0" xfId="0" applyFill="1"/>
    <xf numFmtId="2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2" fontId="3" fillId="0" borderId="1" xfId="0" applyNumberFormat="1" applyFont="1" applyBorder="1" applyAlignment="1">
      <alignment horizontal="center" vertical="center"/>
    </xf>
    <xf numFmtId="22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2" fontId="3" fillId="0" borderId="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2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22" fontId="2" fillId="0" borderId="8" xfId="0" applyNumberFormat="1" applyFont="1" applyBorder="1" applyAlignment="1">
      <alignment horizontal="center" vertical="center"/>
    </xf>
    <xf numFmtId="22" fontId="2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2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4" fontId="2" fillId="2" borderId="18" xfId="0" applyNumberFormat="1" applyFont="1" applyFill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/>
    </xf>
    <xf numFmtId="14" fontId="2" fillId="2" borderId="9" xfId="0" applyNumberFormat="1" applyFont="1" applyFill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20" fontId="2" fillId="0" borderId="13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20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22" fontId="8" fillId="0" borderId="14" xfId="0" applyNumberFormat="1" applyFont="1" applyBorder="1" applyAlignment="1">
      <alignment horizontal="left" vertical="center"/>
    </xf>
    <xf numFmtId="22" fontId="8" fillId="0" borderId="22" xfId="0" applyNumberFormat="1" applyFont="1" applyBorder="1" applyAlignment="1">
      <alignment horizontal="left" vertical="center"/>
    </xf>
    <xf numFmtId="22" fontId="8" fillId="0" borderId="15" xfId="0" applyNumberFormat="1" applyFont="1" applyBorder="1" applyAlignment="1">
      <alignment horizontal="left" vertical="center"/>
    </xf>
    <xf numFmtId="22" fontId="8" fillId="0" borderId="16" xfId="0" applyNumberFormat="1" applyFont="1" applyBorder="1" applyAlignment="1">
      <alignment horizontal="left" vertical="center"/>
    </xf>
    <xf numFmtId="22" fontId="8" fillId="0" borderId="23" xfId="0" applyNumberFormat="1" applyFont="1" applyBorder="1" applyAlignment="1">
      <alignment horizontal="left" vertical="center"/>
    </xf>
    <xf numFmtId="22" fontId="8" fillId="0" borderId="17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12" fillId="0" borderId="0" xfId="0" applyFont="1"/>
    <xf numFmtId="0" fontId="22" fillId="0" borderId="0" xfId="0" applyFont="1"/>
    <xf numFmtId="14" fontId="0" fillId="0" borderId="0" xfId="0" applyNumberFormat="1"/>
    <xf numFmtId="14" fontId="0" fillId="0" borderId="35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0" xfId="0" applyFont="1"/>
    <xf numFmtId="14" fontId="0" fillId="3" borderId="35" xfId="0" applyNumberFormat="1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0" fillId="0" borderId="35" xfId="0" applyNumberFormat="1" applyBorder="1" applyAlignment="1">
      <alignment horizontal="center"/>
    </xf>
    <xf numFmtId="14" fontId="0" fillId="2" borderId="0" xfId="0" applyNumberFormat="1" applyFill="1" applyAlignment="1">
      <alignment horizontal="center" vertical="center"/>
    </xf>
    <xf numFmtId="14" fontId="27" fillId="2" borderId="0" xfId="3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27" fillId="0" borderId="0" xfId="3" applyNumberFormat="1" applyFont="1" applyAlignment="1">
      <alignment horizontal="center" vertical="center" wrapText="1"/>
    </xf>
    <xf numFmtId="0" fontId="28" fillId="7" borderId="35" xfId="3" applyFont="1" applyFill="1" applyBorder="1" applyAlignment="1">
      <alignment horizontal="center" vertical="center" wrapText="1"/>
    </xf>
    <xf numFmtId="14" fontId="0" fillId="3" borderId="35" xfId="0" applyNumberFormat="1" applyFill="1" applyBorder="1" applyAlignment="1">
      <alignment horizontal="center"/>
    </xf>
    <xf numFmtId="0" fontId="0" fillId="8" borderId="35" xfId="0" applyFill="1" applyBorder="1" applyAlignment="1">
      <alignment horizontal="center" vertical="center"/>
    </xf>
    <xf numFmtId="14" fontId="0" fillId="8" borderId="35" xfId="0" applyNumberFormat="1" applyFill="1" applyBorder="1" applyAlignment="1">
      <alignment horizontal="center"/>
    </xf>
    <xf numFmtId="14" fontId="0" fillId="9" borderId="35" xfId="0" applyNumberFormat="1" applyFill="1" applyBorder="1"/>
    <xf numFmtId="0" fontId="0" fillId="9" borderId="35" xfId="0" applyFill="1" applyBorder="1"/>
    <xf numFmtId="14" fontId="0" fillId="9" borderId="38" xfId="0" applyNumberFormat="1" applyFill="1" applyBorder="1"/>
    <xf numFmtId="0" fontId="0" fillId="9" borderId="39" xfId="0" applyFill="1" applyBorder="1"/>
    <xf numFmtId="0" fontId="1" fillId="9" borderId="1" xfId="0" applyFont="1" applyFill="1" applyBorder="1"/>
    <xf numFmtId="14" fontId="0" fillId="10" borderId="35" xfId="0" applyNumberFormat="1" applyFill="1" applyBorder="1"/>
    <xf numFmtId="0" fontId="0" fillId="10" borderId="35" xfId="0" applyFill="1" applyBorder="1"/>
    <xf numFmtId="0" fontId="1" fillId="0" borderId="35" xfId="0" applyFont="1" applyBorder="1"/>
    <xf numFmtId="0" fontId="1" fillId="0" borderId="37" xfId="0" applyFont="1" applyBorder="1"/>
    <xf numFmtId="0" fontId="1" fillId="10" borderId="1" xfId="0" applyFont="1" applyFill="1" applyBorder="1"/>
    <xf numFmtId="0" fontId="31" fillId="0" borderId="0" xfId="0" applyFont="1"/>
    <xf numFmtId="0" fontId="13" fillId="0" borderId="0" xfId="0" applyFont="1"/>
    <xf numFmtId="14" fontId="0" fillId="0" borderId="0" xfId="0" applyNumberFormat="1" applyAlignment="1">
      <alignment vertical="center"/>
    </xf>
    <xf numFmtId="14" fontId="0" fillId="8" borderId="35" xfId="0" applyNumberFormat="1" applyFill="1" applyBorder="1" applyAlignment="1">
      <alignment horizontal="center" vertical="center"/>
    </xf>
    <xf numFmtId="14" fontId="0" fillId="10" borderId="35" xfId="0" applyNumberFormat="1" applyFill="1" applyBorder="1" applyAlignment="1">
      <alignment horizontal="center"/>
    </xf>
    <xf numFmtId="0" fontId="33" fillId="10" borderId="35" xfId="3" applyFont="1" applyFill="1" applyBorder="1" applyAlignment="1">
      <alignment horizontal="center" vertical="center" wrapText="1"/>
    </xf>
    <xf numFmtId="0" fontId="0" fillId="9" borderId="35" xfId="0" applyFill="1" applyBorder="1" applyAlignment="1">
      <alignment horizontal="center" vertical="center"/>
    </xf>
    <xf numFmtId="14" fontId="0" fillId="9" borderId="35" xfId="0" applyNumberFormat="1" applyFill="1" applyBorder="1" applyAlignment="1">
      <alignment horizontal="center" vertical="center"/>
    </xf>
    <xf numFmtId="14" fontId="0" fillId="9" borderId="35" xfId="0" applyNumberFormat="1" applyFill="1" applyBorder="1" applyAlignment="1">
      <alignment horizontal="center"/>
    </xf>
    <xf numFmtId="0" fontId="25" fillId="2" borderId="0" xfId="2" applyFill="1" applyBorder="1"/>
    <xf numFmtId="0" fontId="34" fillId="2" borderId="0" xfId="0" applyFont="1" applyFill="1" applyAlignment="1">
      <alignment horizontal="center" vertical="center"/>
    </xf>
    <xf numFmtId="0" fontId="27" fillId="11" borderId="35" xfId="0" applyFont="1" applyFill="1" applyBorder="1" applyAlignment="1">
      <alignment horizontal="center" vertical="center"/>
    </xf>
    <xf numFmtId="0" fontId="27" fillId="11" borderId="35" xfId="1" applyFont="1" applyFill="1" applyBorder="1" applyAlignment="1">
      <alignment horizontal="center" vertical="center"/>
    </xf>
    <xf numFmtId="14" fontId="27" fillId="11" borderId="35" xfId="1" applyNumberFormat="1" applyFont="1" applyFill="1" applyBorder="1" applyAlignment="1">
      <alignment horizontal="center" vertical="center"/>
    </xf>
    <xf numFmtId="0" fontId="27" fillId="8" borderId="35" xfId="0" applyFont="1" applyFill="1" applyBorder="1" applyAlignment="1">
      <alignment horizontal="center" vertical="center"/>
    </xf>
    <xf numFmtId="0" fontId="0" fillId="11" borderId="35" xfId="0" applyFill="1" applyBorder="1" applyAlignment="1">
      <alignment horizontal="center" vertical="center"/>
    </xf>
    <xf numFmtId="14" fontId="0" fillId="11" borderId="35" xfId="0" applyNumberFormat="1" applyFill="1" applyBorder="1" applyAlignment="1">
      <alignment horizontal="center"/>
    </xf>
    <xf numFmtId="0" fontId="0" fillId="0" borderId="0" xfId="0" quotePrefix="1"/>
    <xf numFmtId="22" fontId="8" fillId="0" borderId="1" xfId="0" applyNumberFormat="1" applyFont="1" applyBorder="1" applyAlignment="1">
      <alignment horizontal="left" vertical="center"/>
    </xf>
    <xf numFmtId="0" fontId="0" fillId="0" borderId="1" xfId="0" applyBorder="1"/>
    <xf numFmtId="0" fontId="0" fillId="0" borderId="17" xfId="0" applyBorder="1"/>
    <xf numFmtId="0" fontId="0" fillId="0" borderId="16" xfId="0" applyBorder="1"/>
    <xf numFmtId="0" fontId="0" fillId="0" borderId="25" xfId="0" applyBorder="1"/>
    <xf numFmtId="0" fontId="0" fillId="0" borderId="24" xfId="0" applyBorder="1"/>
    <xf numFmtId="0" fontId="0" fillId="0" borderId="15" xfId="0" applyBorder="1"/>
    <xf numFmtId="0" fontId="0" fillId="0" borderId="14" xfId="0" applyBorder="1"/>
    <xf numFmtId="14" fontId="0" fillId="11" borderId="35" xfId="0" applyNumberFormat="1" applyFill="1" applyBorder="1" applyAlignment="1">
      <alignment horizontal="center" vertical="center"/>
    </xf>
    <xf numFmtId="0" fontId="12" fillId="10" borderId="27" xfId="0" applyFont="1" applyFill="1" applyBorder="1" applyAlignment="1">
      <alignment horizontal="center" vertical="center" wrapText="1"/>
    </xf>
    <xf numFmtId="14" fontId="15" fillId="13" borderId="34" xfId="0" applyNumberFormat="1" applyFont="1" applyFill="1" applyBorder="1" applyAlignment="1">
      <alignment horizontal="center" vertical="center"/>
    </xf>
    <xf numFmtId="0" fontId="15" fillId="13" borderId="32" xfId="0" applyFont="1" applyFill="1" applyBorder="1" applyAlignment="1">
      <alignment horizontal="center" vertical="top"/>
    </xf>
    <xf numFmtId="0" fontId="0" fillId="2" borderId="35" xfId="0" applyFill="1" applyBorder="1" applyAlignment="1">
      <alignment horizontal="center" vertical="center"/>
    </xf>
    <xf numFmtId="14" fontId="0" fillId="2" borderId="35" xfId="0" applyNumberFormat="1" applyFill="1" applyBorder="1" applyAlignment="1">
      <alignment horizontal="center"/>
    </xf>
    <xf numFmtId="0" fontId="27" fillId="2" borderId="35" xfId="0" applyFont="1" applyFill="1" applyBorder="1" applyAlignment="1">
      <alignment horizontal="center" vertical="center"/>
    </xf>
    <xf numFmtId="14" fontId="0" fillId="2" borderId="35" xfId="0" applyNumberFormat="1" applyFill="1" applyBorder="1" applyAlignment="1">
      <alignment horizontal="center" vertical="center"/>
    </xf>
    <xf numFmtId="0" fontId="0" fillId="9" borderId="40" xfId="0" applyFill="1" applyBorder="1"/>
    <xf numFmtId="0" fontId="0" fillId="2" borderId="35" xfId="0" applyFill="1" applyBorder="1"/>
    <xf numFmtId="14" fontId="0" fillId="2" borderId="35" xfId="0" applyNumberFormat="1" applyFill="1" applyBorder="1"/>
    <xf numFmtId="0" fontId="2" fillId="0" borderId="21" xfId="0" applyFont="1" applyBorder="1" applyAlignment="1">
      <alignment horizontal="center" vertical="center"/>
    </xf>
    <xf numFmtId="164" fontId="3" fillId="0" borderId="43" xfId="0" applyNumberFormat="1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22" fontId="2" fillId="0" borderId="13" xfId="0" applyNumberFormat="1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22" fontId="2" fillId="0" borderId="45" xfId="0" applyNumberFormat="1" applyFont="1" applyBorder="1" applyAlignment="1">
      <alignment horizontal="center" vertical="center"/>
    </xf>
    <xf numFmtId="22" fontId="3" fillId="0" borderId="9" xfId="0" applyNumberFormat="1" applyFont="1" applyBorder="1" applyAlignment="1">
      <alignment horizontal="center" vertical="center"/>
    </xf>
    <xf numFmtId="22" fontId="3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22" fontId="2" fillId="0" borderId="7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12" fillId="10" borderId="28" xfId="0" applyFont="1" applyFill="1" applyBorder="1" applyAlignment="1">
      <alignment horizontal="center" vertical="center" wrapText="1"/>
    </xf>
    <xf numFmtId="164" fontId="3" fillId="14" borderId="11" xfId="0" applyNumberFormat="1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22" fontId="2" fillId="14" borderId="9" xfId="0" applyNumberFormat="1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22" fontId="2" fillId="14" borderId="8" xfId="0" applyNumberFormat="1" applyFont="1" applyFill="1" applyBorder="1" applyAlignment="1">
      <alignment horizontal="center" vertical="center"/>
    </xf>
    <xf numFmtId="22" fontId="2" fillId="2" borderId="9" xfId="0" applyNumberFormat="1" applyFont="1" applyFill="1" applyBorder="1" applyAlignment="1">
      <alignment horizontal="center" vertical="center"/>
    </xf>
    <xf numFmtId="14" fontId="0" fillId="2" borderId="0" xfId="0" applyNumberFormat="1" applyFill="1"/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4" fontId="2" fillId="0" borderId="43" xfId="0" applyNumberFormat="1" applyFont="1" applyBorder="1" applyAlignment="1">
      <alignment horizontal="center" vertical="center"/>
    </xf>
    <xf numFmtId="14" fontId="2" fillId="0" borderId="45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22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4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22" fontId="8" fillId="0" borderId="17" xfId="0" applyNumberFormat="1" applyFont="1" applyBorder="1" applyAlignment="1">
      <alignment horizontal="left" vertical="center"/>
    </xf>
    <xf numFmtId="22" fontId="8" fillId="0" borderId="16" xfId="0" applyNumberFormat="1" applyFont="1" applyBorder="1" applyAlignment="1">
      <alignment horizontal="left" vertical="center"/>
    </xf>
    <xf numFmtId="22" fontId="8" fillId="0" borderId="15" xfId="0" applyNumberFormat="1" applyFont="1" applyBorder="1" applyAlignment="1">
      <alignment horizontal="left" vertical="center"/>
    </xf>
    <xf numFmtId="22" fontId="8" fillId="0" borderId="14" xfId="0" applyNumberFormat="1" applyFont="1" applyBorder="1" applyAlignment="1">
      <alignment horizontal="left" vertical="center"/>
    </xf>
    <xf numFmtId="22" fontId="10" fillId="0" borderId="17" xfId="0" applyNumberFormat="1" applyFont="1" applyBorder="1" applyAlignment="1">
      <alignment horizontal="center" vertical="center"/>
    </xf>
    <xf numFmtId="22" fontId="10" fillId="0" borderId="23" xfId="0" applyNumberFormat="1" applyFont="1" applyBorder="1" applyAlignment="1">
      <alignment horizontal="center" vertical="center"/>
    </xf>
    <xf numFmtId="22" fontId="10" fillId="0" borderId="16" xfId="0" applyNumberFormat="1" applyFont="1" applyBorder="1" applyAlignment="1">
      <alignment horizontal="center" vertical="center"/>
    </xf>
    <xf numFmtId="22" fontId="10" fillId="0" borderId="25" xfId="0" applyNumberFormat="1" applyFont="1" applyBorder="1" applyAlignment="1">
      <alignment horizontal="center" vertical="center"/>
    </xf>
    <xf numFmtId="22" fontId="10" fillId="0" borderId="0" xfId="0" applyNumberFormat="1" applyFont="1" applyAlignment="1">
      <alignment horizontal="center" vertical="center"/>
    </xf>
    <xf numFmtId="22" fontId="10" fillId="0" borderId="24" xfId="0" applyNumberFormat="1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5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9" fillId="7" borderId="0" xfId="0" applyFont="1" applyFill="1" applyAlignment="1">
      <alignment horizontal="center" vertical="center"/>
    </xf>
    <xf numFmtId="0" fontId="28" fillId="7" borderId="35" xfId="3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14" fontId="0" fillId="0" borderId="41" xfId="0" applyNumberFormat="1" applyBorder="1" applyAlignment="1">
      <alignment horizontal="center" vertical="center"/>
    </xf>
    <xf numFmtId="14" fontId="0" fillId="0" borderId="40" xfId="0" applyNumberFormat="1" applyBorder="1" applyAlignment="1">
      <alignment horizontal="center" vertical="center"/>
    </xf>
    <xf numFmtId="14" fontId="0" fillId="0" borderId="38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0" fontId="28" fillId="7" borderId="42" xfId="3" applyFont="1" applyFill="1" applyBorder="1" applyAlignment="1">
      <alignment horizontal="center" vertical="center" wrapText="1"/>
    </xf>
    <xf numFmtId="0" fontId="28" fillId="7" borderId="37" xfId="3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2" fillId="10" borderId="28" xfId="0" applyFont="1" applyFill="1" applyBorder="1" applyAlignment="1">
      <alignment horizontal="center" vertical="center" wrapText="1"/>
    </xf>
    <xf numFmtId="0" fontId="12" fillId="10" borderId="26" xfId="0" applyFont="1" applyFill="1" applyBorder="1" applyAlignment="1">
      <alignment horizontal="center" vertical="center" wrapText="1"/>
    </xf>
    <xf numFmtId="0" fontId="13" fillId="10" borderId="28" xfId="0" applyFont="1" applyFill="1" applyBorder="1" applyAlignment="1">
      <alignment horizontal="center" vertical="center" wrapText="1"/>
    </xf>
    <xf numFmtId="0" fontId="13" fillId="10" borderId="26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14" fontId="17" fillId="3" borderId="27" xfId="0" applyNumberFormat="1" applyFont="1" applyFill="1" applyBorder="1" applyAlignment="1">
      <alignment horizontal="center" vertical="center" wrapText="1"/>
    </xf>
    <xf numFmtId="14" fontId="17" fillId="3" borderId="28" xfId="0" applyNumberFormat="1" applyFont="1" applyFill="1" applyBorder="1" applyAlignment="1">
      <alignment horizontal="center" vertical="center" wrapText="1"/>
    </xf>
    <xf numFmtId="14" fontId="17" fillId="3" borderId="26" xfId="0" applyNumberFormat="1" applyFont="1" applyFill="1" applyBorder="1" applyAlignment="1">
      <alignment horizontal="center" vertical="center" wrapText="1"/>
    </xf>
    <xf numFmtId="0" fontId="13" fillId="10" borderId="31" xfId="0" applyFont="1" applyFill="1" applyBorder="1" applyAlignment="1">
      <alignment horizontal="center" vertical="center" wrapText="1"/>
    </xf>
    <xf numFmtId="0" fontId="13" fillId="10" borderId="47" xfId="0" applyFont="1" applyFill="1" applyBorder="1" applyAlignment="1">
      <alignment horizontal="center" vertical="center" wrapText="1"/>
    </xf>
    <xf numFmtId="0" fontId="13" fillId="10" borderId="30" xfId="0" applyFont="1" applyFill="1" applyBorder="1" applyAlignment="1">
      <alignment horizontal="center" vertical="center" wrapText="1"/>
    </xf>
    <xf numFmtId="16" fontId="13" fillId="0" borderId="28" xfId="0" applyNumberFormat="1" applyFont="1" applyBorder="1" applyAlignment="1">
      <alignment horizontal="center" vertical="center" wrapText="1"/>
    </xf>
    <xf numFmtId="16" fontId="13" fillId="0" borderId="26" xfId="0" applyNumberFormat="1" applyFont="1" applyBorder="1" applyAlignment="1">
      <alignment horizontal="center" vertical="center" wrapText="1"/>
    </xf>
    <xf numFmtId="16" fontId="13" fillId="0" borderId="27" xfId="0" applyNumberFormat="1" applyFont="1" applyBorder="1" applyAlignment="1">
      <alignment horizontal="center" vertical="center" wrapText="1"/>
    </xf>
    <xf numFmtId="14" fontId="15" fillId="12" borderId="46" xfId="0" applyNumberFormat="1" applyFont="1" applyFill="1" applyBorder="1" applyAlignment="1">
      <alignment horizontal="center" vertical="center" wrapText="1"/>
    </xf>
    <xf numFmtId="14" fontId="15" fillId="12" borderId="29" xfId="0" applyNumberFormat="1" applyFont="1" applyFill="1" applyBorder="1" applyAlignment="1">
      <alignment horizontal="center" vertical="center" wrapText="1"/>
    </xf>
    <xf numFmtId="14" fontId="18" fillId="3" borderId="27" xfId="0" applyNumberFormat="1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1" fillId="2" borderId="33" xfId="0" applyFont="1" applyFill="1" applyBorder="1" applyAlignment="1">
      <alignment horizontal="center"/>
    </xf>
    <xf numFmtId="0" fontId="16" fillId="4" borderId="0" xfId="0" applyFont="1" applyFill="1" applyAlignment="1">
      <alignment horizontal="center" vertical="center" textRotation="90"/>
    </xf>
  </cellXfs>
  <cellStyles count="5">
    <cellStyle name="Good" xfId="1" builtinId="26"/>
    <cellStyle name="Input" xfId="2" builtinId="20"/>
    <cellStyle name="Normal" xfId="0" builtinId="0"/>
    <cellStyle name="Normal 2" xfId="4" xr:uid="{88689FDE-D733-4887-91EF-AFA463FA61A0}"/>
    <cellStyle name="Normal 3" xfId="3" xr:uid="{63BC6B95-C248-43D3-B838-731F09CFEF9C}"/>
  </cellStyles>
  <dxfs count="0"/>
  <tableStyles count="0" defaultTableStyle="TableStyleMedium2" defaultPivotStyle="PivotStyleLight16"/>
  <colors>
    <mruColors>
      <color rgb="FFFF6559"/>
      <color rgb="FFFF5050"/>
      <color rgb="FFFF00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A628C-5421-4CC1-9BE9-D854AFFE25D7}">
  <sheetPr>
    <tabColor theme="4" tint="0.79998168889431442"/>
  </sheetPr>
  <dimension ref="A1:A8"/>
  <sheetViews>
    <sheetView workbookViewId="0">
      <selection activeCell="A6" sqref="A6"/>
    </sheetView>
  </sheetViews>
  <sheetFormatPr defaultRowHeight="14.5" x14ac:dyDescent="0.35"/>
  <sheetData>
    <row r="1" spans="1:1" ht="23.25" customHeight="1" x14ac:dyDescent="0.35">
      <c r="A1" s="60" t="s">
        <v>0</v>
      </c>
    </row>
    <row r="2" spans="1:1" ht="21" customHeight="1" x14ac:dyDescent="0.35">
      <c r="A2" s="60" t="s">
        <v>1</v>
      </c>
    </row>
    <row r="3" spans="1:1" ht="21.75" customHeight="1" x14ac:dyDescent="0.35">
      <c r="A3" s="60" t="s">
        <v>2</v>
      </c>
    </row>
    <row r="4" spans="1:1" ht="19.5" customHeight="1" x14ac:dyDescent="0.35">
      <c r="A4" s="60" t="s">
        <v>3</v>
      </c>
    </row>
    <row r="5" spans="1:1" ht="21.75" customHeight="1" x14ac:dyDescent="0.35">
      <c r="A5" s="60" t="s">
        <v>4</v>
      </c>
    </row>
    <row r="6" spans="1:1" ht="21.75" customHeight="1" x14ac:dyDescent="0.35">
      <c r="A6" s="60" t="s">
        <v>5</v>
      </c>
    </row>
    <row r="7" spans="1:1" ht="21.75" customHeight="1" x14ac:dyDescent="0.35">
      <c r="A7" s="60" t="s">
        <v>6</v>
      </c>
    </row>
    <row r="8" spans="1:1" ht="20.25" customHeight="1" x14ac:dyDescent="0.35"/>
  </sheetData>
  <pageMargins left="0.7" right="0.7" top="0.75" bottom="0.75" header="0.3" footer="0.3"/>
  <headerFooter>
    <oddFooter>&amp;C_x000D_&amp;1#&amp;"Aptos"&amp;10&amp;K000000 External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417E3-D299-4FC1-A97D-4098C6A84E56}">
  <sheetPr>
    <tabColor theme="9" tint="0.79998168889431442"/>
  </sheetPr>
  <dimension ref="A1:P162"/>
  <sheetViews>
    <sheetView showGridLines="0" topLeftCell="A88" zoomScale="85" zoomScaleNormal="85" workbookViewId="0">
      <selection activeCell="C156" sqref="C156"/>
    </sheetView>
  </sheetViews>
  <sheetFormatPr defaultColWidth="11.453125" defaultRowHeight="14.5" x14ac:dyDescent="0.35"/>
  <cols>
    <col min="1" max="1" width="1.453125" customWidth="1"/>
    <col min="2" max="8" width="25.7265625" style="71" customWidth="1"/>
    <col min="9" max="9" width="18.7265625" style="72" customWidth="1"/>
    <col min="10" max="10" width="18.7265625" style="71" customWidth="1"/>
  </cols>
  <sheetData>
    <row r="1" spans="1:16" ht="7.5" customHeight="1" x14ac:dyDescent="0.35"/>
    <row r="2" spans="1:16" ht="15" customHeight="1" x14ac:dyDescent="0.35">
      <c r="B2" s="187" t="s">
        <v>595</v>
      </c>
      <c r="C2" s="187"/>
      <c r="D2" s="187"/>
      <c r="E2" s="187"/>
      <c r="F2" s="187"/>
      <c r="G2" s="187"/>
      <c r="H2" s="187"/>
    </row>
    <row r="3" spans="1:16" s="1" customFormat="1" ht="15" customHeight="1" x14ac:dyDescent="0.35">
      <c r="B3" s="187"/>
      <c r="C3" s="187"/>
      <c r="D3" s="187"/>
      <c r="E3" s="187"/>
      <c r="F3" s="187"/>
      <c r="G3" s="187"/>
      <c r="H3" s="187"/>
      <c r="I3" s="72"/>
      <c r="J3" s="72"/>
    </row>
    <row r="4" spans="1:16" s="1" customFormat="1" ht="6.75" customHeight="1" x14ac:dyDescent="0.35">
      <c r="F4" s="72"/>
      <c r="G4" s="72"/>
      <c r="H4" s="72"/>
      <c r="I4" s="72"/>
      <c r="J4" s="72"/>
    </row>
    <row r="5" spans="1:16" ht="60" customHeight="1" x14ac:dyDescent="0.35">
      <c r="A5" s="1"/>
      <c r="B5" s="188" t="s">
        <v>142</v>
      </c>
      <c r="C5" s="188"/>
      <c r="D5" s="78" t="s">
        <v>143</v>
      </c>
      <c r="E5" s="78" t="s">
        <v>144</v>
      </c>
      <c r="F5" s="78" t="s">
        <v>145</v>
      </c>
      <c r="G5" s="78" t="s">
        <v>146</v>
      </c>
      <c r="H5" s="78" t="s">
        <v>147</v>
      </c>
      <c r="I5" s="1"/>
      <c r="J5"/>
    </row>
    <row r="6" spans="1:16" hidden="1" x14ac:dyDescent="0.35">
      <c r="A6" s="1"/>
      <c r="B6" s="107" t="s">
        <v>148</v>
      </c>
      <c r="C6" s="107" t="s">
        <v>173</v>
      </c>
      <c r="D6" s="107">
        <v>31</v>
      </c>
      <c r="E6" s="108"/>
      <c r="F6" s="108">
        <f>WORKDAY(G7-1, -1, 'Futures Bank holidays'!$K$2:$K$67)</f>
        <v>44225</v>
      </c>
      <c r="G6" s="108">
        <v>44197</v>
      </c>
      <c r="H6" s="108">
        <v>44228</v>
      </c>
      <c r="I6" s="1"/>
      <c r="J6"/>
      <c r="K6" s="77"/>
      <c r="L6" s="76"/>
      <c r="M6" s="76"/>
      <c r="N6" s="76"/>
      <c r="O6" s="76"/>
      <c r="P6" s="76"/>
    </row>
    <row r="7" spans="1:16" hidden="1" x14ac:dyDescent="0.35">
      <c r="A7" s="1"/>
      <c r="B7" s="107" t="s">
        <v>148</v>
      </c>
      <c r="C7" s="107" t="s">
        <v>174</v>
      </c>
      <c r="D7" s="107">
        <v>28</v>
      </c>
      <c r="E7" s="108"/>
      <c r="F7" s="108">
        <f>WORKDAY(G8-1, -1, 'Futures Bank holidays'!$K$2:$K$67)</f>
        <v>44253</v>
      </c>
      <c r="G7" s="108">
        <f>H6</f>
        <v>44228</v>
      </c>
      <c r="H7" s="108">
        <f>EDATE(H6, 1)</f>
        <v>44256</v>
      </c>
      <c r="I7" s="1"/>
      <c r="J7"/>
      <c r="K7" s="77"/>
      <c r="L7" s="76"/>
      <c r="M7" s="76"/>
      <c r="N7" s="76"/>
      <c r="O7" s="76"/>
      <c r="P7" s="76"/>
    </row>
    <row r="8" spans="1:16" hidden="1" x14ac:dyDescent="0.35">
      <c r="A8" s="1"/>
      <c r="B8" s="107" t="s">
        <v>148</v>
      </c>
      <c r="C8" s="107" t="s">
        <v>175</v>
      </c>
      <c r="D8" s="107">
        <v>31</v>
      </c>
      <c r="E8" s="108"/>
      <c r="F8" s="108">
        <f>WORKDAY(G9-1, -1, 'Futures Bank holidays'!$K$2:$K$67)</f>
        <v>44285</v>
      </c>
      <c r="G8" s="108">
        <f t="shared" ref="G8:G24" si="0">H7</f>
        <v>44256</v>
      </c>
      <c r="H8" s="108">
        <f t="shared" ref="H8:H24" si="1">EDATE(H7, 1)</f>
        <v>44287</v>
      </c>
      <c r="I8" s="1"/>
      <c r="J8"/>
      <c r="K8" s="77"/>
      <c r="L8" s="76"/>
      <c r="M8" s="76"/>
      <c r="N8" s="76"/>
      <c r="O8" s="76"/>
      <c r="P8" s="76"/>
    </row>
    <row r="9" spans="1:16" hidden="1" x14ac:dyDescent="0.35">
      <c r="A9" s="1"/>
      <c r="B9" s="107" t="s">
        <v>148</v>
      </c>
      <c r="C9" s="107" t="s">
        <v>176</v>
      </c>
      <c r="D9" s="107">
        <v>30</v>
      </c>
      <c r="E9" s="108"/>
      <c r="F9" s="108">
        <f>WORKDAY(G10-1, -1, 'Futures Bank holidays'!$K$2:$K$67)</f>
        <v>44315</v>
      </c>
      <c r="G9" s="108">
        <f t="shared" si="0"/>
        <v>44287</v>
      </c>
      <c r="H9" s="108">
        <f t="shared" si="1"/>
        <v>44317</v>
      </c>
      <c r="I9" s="1"/>
      <c r="J9"/>
      <c r="K9" s="77"/>
      <c r="L9" s="76"/>
      <c r="M9" s="76"/>
      <c r="N9" s="76"/>
      <c r="O9" s="76"/>
      <c r="P9" s="76"/>
    </row>
    <row r="10" spans="1:16" hidden="1" x14ac:dyDescent="0.35">
      <c r="A10" s="1"/>
      <c r="B10" s="107" t="s">
        <v>148</v>
      </c>
      <c r="C10" s="107" t="s">
        <v>177</v>
      </c>
      <c r="D10" s="107">
        <v>31</v>
      </c>
      <c r="E10" s="108"/>
      <c r="F10" s="108">
        <f>WORKDAY(G11-1, -1, 'Futures Bank holidays'!$K$2:$K$67)</f>
        <v>44344</v>
      </c>
      <c r="G10" s="108">
        <f t="shared" si="0"/>
        <v>44317</v>
      </c>
      <c r="H10" s="108">
        <f t="shared" si="1"/>
        <v>44348</v>
      </c>
      <c r="I10" s="1"/>
      <c r="J10"/>
      <c r="K10" s="77"/>
      <c r="L10" s="76"/>
      <c r="M10" s="76"/>
      <c r="N10" s="76"/>
      <c r="O10" s="76"/>
      <c r="P10" s="76"/>
    </row>
    <row r="11" spans="1:16" hidden="1" x14ac:dyDescent="0.35">
      <c r="A11" s="1"/>
      <c r="B11" s="107" t="s">
        <v>148</v>
      </c>
      <c r="C11" s="107" t="s">
        <v>178</v>
      </c>
      <c r="D11" s="107">
        <v>30</v>
      </c>
      <c r="E11" s="108"/>
      <c r="F11" s="108">
        <f>WORKDAY(G12-1, -1, 'Futures Bank holidays'!$K$2:$K$67)</f>
        <v>44376</v>
      </c>
      <c r="G11" s="108">
        <f t="shared" si="0"/>
        <v>44348</v>
      </c>
      <c r="H11" s="108">
        <f t="shared" si="1"/>
        <v>44378</v>
      </c>
      <c r="I11" s="1"/>
      <c r="J11"/>
      <c r="K11" s="77"/>
      <c r="L11" s="76"/>
      <c r="M11" s="76"/>
      <c r="N11" s="76"/>
      <c r="O11" s="76"/>
      <c r="P11" s="76"/>
    </row>
    <row r="12" spans="1:16" hidden="1" x14ac:dyDescent="0.35">
      <c r="A12" s="1"/>
      <c r="B12" s="107" t="s">
        <v>148</v>
      </c>
      <c r="C12" s="107" t="s">
        <v>179</v>
      </c>
      <c r="D12" s="107">
        <v>31</v>
      </c>
      <c r="E12" s="108"/>
      <c r="F12" s="108">
        <f>WORKDAY(G13-1, -1, 'Futures Bank holidays'!$K$2:$K$67)</f>
        <v>44407</v>
      </c>
      <c r="G12" s="108">
        <f t="shared" si="0"/>
        <v>44378</v>
      </c>
      <c r="H12" s="108">
        <f t="shared" si="1"/>
        <v>44409</v>
      </c>
      <c r="I12" s="1"/>
      <c r="J12"/>
      <c r="K12" s="77"/>
      <c r="L12" s="76"/>
      <c r="M12" s="76"/>
      <c r="N12" s="76"/>
      <c r="O12" s="76"/>
      <c r="P12" s="76"/>
    </row>
    <row r="13" spans="1:16" hidden="1" x14ac:dyDescent="0.35">
      <c r="A13" s="1"/>
      <c r="B13" s="107" t="s">
        <v>148</v>
      </c>
      <c r="C13" s="107" t="s">
        <v>180</v>
      </c>
      <c r="D13" s="107">
        <v>31</v>
      </c>
      <c r="E13" s="108"/>
      <c r="F13" s="108">
        <f>WORKDAY(G14-1, -1, 'Futures Bank holidays'!$K$2:$K$67)</f>
        <v>44438</v>
      </c>
      <c r="G13" s="108">
        <f t="shared" si="0"/>
        <v>44409</v>
      </c>
      <c r="H13" s="108">
        <f t="shared" si="1"/>
        <v>44440</v>
      </c>
      <c r="I13" s="1"/>
      <c r="J13"/>
      <c r="K13" s="77"/>
      <c r="L13" s="76"/>
      <c r="M13" s="76"/>
      <c r="N13" s="76"/>
      <c r="O13" s="76"/>
      <c r="P13" s="76"/>
    </row>
    <row r="14" spans="1:16" hidden="1" x14ac:dyDescent="0.35">
      <c r="A14" s="1"/>
      <c r="B14" s="107" t="s">
        <v>148</v>
      </c>
      <c r="C14" s="107" t="s">
        <v>181</v>
      </c>
      <c r="D14" s="107">
        <v>30</v>
      </c>
      <c r="E14" s="108"/>
      <c r="F14" s="108">
        <f>WORKDAY(G15-1, -1, 'Futures Bank holidays'!$K$2:$K$67)</f>
        <v>44468</v>
      </c>
      <c r="G14" s="108">
        <f t="shared" si="0"/>
        <v>44440</v>
      </c>
      <c r="H14" s="108">
        <f t="shared" si="1"/>
        <v>44470</v>
      </c>
      <c r="I14" s="1"/>
      <c r="J14"/>
      <c r="K14" s="77"/>
      <c r="L14" s="76"/>
      <c r="M14" s="76"/>
      <c r="N14" s="76"/>
      <c r="O14" s="76"/>
      <c r="P14" s="76"/>
    </row>
    <row r="15" spans="1:16" hidden="1" x14ac:dyDescent="0.35">
      <c r="A15" s="1"/>
      <c r="B15" s="107" t="s">
        <v>148</v>
      </c>
      <c r="C15" s="107" t="s">
        <v>182</v>
      </c>
      <c r="D15" s="107">
        <v>31</v>
      </c>
      <c r="E15" s="108"/>
      <c r="F15" s="108">
        <f>WORKDAY(G16-1, -1, 'Futures Bank holidays'!$K$2:$K$67)</f>
        <v>44498</v>
      </c>
      <c r="G15" s="108">
        <f t="shared" si="0"/>
        <v>44470</v>
      </c>
      <c r="H15" s="108">
        <f t="shared" si="1"/>
        <v>44501</v>
      </c>
      <c r="I15" s="1"/>
      <c r="J15"/>
      <c r="K15" s="77"/>
      <c r="L15" s="76"/>
      <c r="M15" s="76"/>
      <c r="N15" s="76"/>
      <c r="O15" s="76"/>
      <c r="P15" s="76"/>
    </row>
    <row r="16" spans="1:16" hidden="1" x14ac:dyDescent="0.35">
      <c r="A16" s="1"/>
      <c r="B16" s="107" t="s">
        <v>148</v>
      </c>
      <c r="C16" s="107" t="s">
        <v>183</v>
      </c>
      <c r="D16" s="107">
        <v>30</v>
      </c>
      <c r="E16" s="108"/>
      <c r="F16" s="108">
        <f>WORKDAY(G17-1, -1, 'Futures Bank holidays'!$K$2:$K$67)</f>
        <v>44529</v>
      </c>
      <c r="G16" s="108">
        <f t="shared" si="0"/>
        <v>44501</v>
      </c>
      <c r="H16" s="108">
        <f t="shared" si="1"/>
        <v>44531</v>
      </c>
      <c r="I16" s="1"/>
      <c r="J16"/>
      <c r="K16" s="77"/>
      <c r="L16" s="76"/>
      <c r="M16" s="76"/>
      <c r="N16" s="76"/>
      <c r="O16" s="76"/>
      <c r="P16" s="76"/>
    </row>
    <row r="17" spans="1:16" hidden="1" x14ac:dyDescent="0.35">
      <c r="A17" s="1"/>
      <c r="B17" s="107" t="s">
        <v>148</v>
      </c>
      <c r="C17" s="107" t="s">
        <v>184</v>
      </c>
      <c r="D17" s="107">
        <v>31</v>
      </c>
      <c r="E17" s="108"/>
      <c r="F17" s="108">
        <f>WORKDAY(G18-1, -1, 'Futures Bank holidays'!$K$2:$K$67)</f>
        <v>44560</v>
      </c>
      <c r="G17" s="108">
        <f t="shared" si="0"/>
        <v>44531</v>
      </c>
      <c r="H17" s="108">
        <f t="shared" si="1"/>
        <v>44562</v>
      </c>
      <c r="I17" s="1"/>
      <c r="J17"/>
      <c r="K17" s="77"/>
      <c r="L17" s="76"/>
      <c r="M17" s="76"/>
      <c r="N17" s="76"/>
      <c r="O17" s="76"/>
      <c r="P17" s="76"/>
    </row>
    <row r="18" spans="1:16" hidden="1" x14ac:dyDescent="0.35">
      <c r="A18" s="1"/>
      <c r="B18" s="66" t="s">
        <v>148</v>
      </c>
      <c r="C18" s="66" t="s">
        <v>185</v>
      </c>
      <c r="D18" s="66">
        <v>31</v>
      </c>
      <c r="E18" s="73">
        <v>44375</v>
      </c>
      <c r="F18" s="73">
        <f>WORKDAY(G19-1, -1, 'Futures Bank holidays'!$K$2:$K$67)</f>
        <v>44589</v>
      </c>
      <c r="G18" s="73">
        <f t="shared" si="0"/>
        <v>44562</v>
      </c>
      <c r="H18" s="73">
        <f t="shared" si="1"/>
        <v>44593</v>
      </c>
      <c r="I18" s="1"/>
      <c r="J18"/>
      <c r="K18" s="77"/>
      <c r="L18" s="76"/>
      <c r="M18" s="76"/>
      <c r="N18" s="76"/>
      <c r="O18" s="76"/>
      <c r="P18" s="76"/>
    </row>
    <row r="19" spans="1:16" hidden="1" x14ac:dyDescent="0.35">
      <c r="A19" s="1"/>
      <c r="B19" s="66" t="s">
        <v>148</v>
      </c>
      <c r="C19" s="66" t="s">
        <v>186</v>
      </c>
      <c r="D19" s="66">
        <v>28</v>
      </c>
      <c r="E19" s="73">
        <v>44375</v>
      </c>
      <c r="F19" s="73">
        <f>WORKDAY(G20-1, -1, 'Futures Bank holidays'!$K$2:$K$67)</f>
        <v>44617</v>
      </c>
      <c r="G19" s="73">
        <f t="shared" si="0"/>
        <v>44593</v>
      </c>
      <c r="H19" s="73">
        <f t="shared" si="1"/>
        <v>44621</v>
      </c>
      <c r="I19" s="1"/>
      <c r="J19"/>
      <c r="K19" s="77"/>
      <c r="L19" s="76"/>
      <c r="M19" s="76"/>
      <c r="N19" s="76"/>
      <c r="O19" s="76"/>
      <c r="P19" s="76"/>
    </row>
    <row r="20" spans="1:16" hidden="1" x14ac:dyDescent="0.35">
      <c r="A20" s="1"/>
      <c r="B20" s="66" t="s">
        <v>148</v>
      </c>
      <c r="C20" s="66" t="s">
        <v>187</v>
      </c>
      <c r="D20" s="66">
        <v>31</v>
      </c>
      <c r="E20" s="73">
        <v>44375</v>
      </c>
      <c r="F20" s="73">
        <f>WORKDAY(G21-1, -1, 'Futures Bank holidays'!$K$2:$K$67)</f>
        <v>44650</v>
      </c>
      <c r="G20" s="73">
        <f t="shared" si="0"/>
        <v>44621</v>
      </c>
      <c r="H20" s="73">
        <f t="shared" si="1"/>
        <v>44652</v>
      </c>
      <c r="I20" s="1"/>
      <c r="J20"/>
      <c r="K20" s="77"/>
      <c r="L20" s="76"/>
      <c r="M20" s="76"/>
      <c r="N20" s="76"/>
      <c r="O20" s="76"/>
      <c r="P20" s="76"/>
    </row>
    <row r="21" spans="1:16" hidden="1" x14ac:dyDescent="0.35">
      <c r="A21" s="1"/>
      <c r="B21" s="66" t="s">
        <v>148</v>
      </c>
      <c r="C21" s="66" t="s">
        <v>188</v>
      </c>
      <c r="D21" s="66">
        <v>30</v>
      </c>
      <c r="E21" s="73">
        <v>44375</v>
      </c>
      <c r="F21" s="73">
        <f>WORKDAY(G22-1, -1, 'Futures Bank holidays'!$K$2:$K$67)</f>
        <v>44680</v>
      </c>
      <c r="G21" s="73">
        <f t="shared" si="0"/>
        <v>44652</v>
      </c>
      <c r="H21" s="73">
        <f t="shared" si="1"/>
        <v>44682</v>
      </c>
      <c r="I21" s="1"/>
      <c r="J21"/>
      <c r="K21" s="77"/>
      <c r="L21" s="76"/>
      <c r="M21" s="76"/>
      <c r="N21" s="76"/>
      <c r="O21" s="76"/>
      <c r="P21" s="76"/>
    </row>
    <row r="22" spans="1:16" hidden="1" x14ac:dyDescent="0.35">
      <c r="A22" s="1"/>
      <c r="B22" s="66" t="s">
        <v>148</v>
      </c>
      <c r="C22" s="66" t="s">
        <v>189</v>
      </c>
      <c r="D22" s="66">
        <v>31</v>
      </c>
      <c r="E22" s="73">
        <v>44375</v>
      </c>
      <c r="F22" s="73">
        <f>WORKDAY(G23-1, -1, 'Futures Bank holidays'!$K$2:$K$67)</f>
        <v>44711</v>
      </c>
      <c r="G22" s="73">
        <f t="shared" si="0"/>
        <v>44682</v>
      </c>
      <c r="H22" s="73">
        <f t="shared" si="1"/>
        <v>44713</v>
      </c>
      <c r="I22" s="1"/>
      <c r="J22"/>
      <c r="K22" s="77"/>
      <c r="L22" s="76"/>
      <c r="M22" s="76"/>
      <c r="N22" s="76"/>
      <c r="O22" s="76"/>
      <c r="P22" s="76"/>
    </row>
    <row r="23" spans="1:16" hidden="1" x14ac:dyDescent="0.35">
      <c r="A23" s="1"/>
      <c r="B23" s="66" t="s">
        <v>148</v>
      </c>
      <c r="C23" s="66" t="s">
        <v>190</v>
      </c>
      <c r="D23" s="66">
        <v>30</v>
      </c>
      <c r="E23" s="73">
        <f>WORKDAY(F11, 1, 'Futures Bank holidays'!$K$2:$K$48)</f>
        <v>44377</v>
      </c>
      <c r="F23" s="73">
        <f>WORKDAY(G24-1, -1, 'Futures Bank holidays'!$K$2:$K$67)</f>
        <v>44741</v>
      </c>
      <c r="G23" s="73">
        <f t="shared" si="0"/>
        <v>44713</v>
      </c>
      <c r="H23" s="73">
        <f t="shared" si="1"/>
        <v>44743</v>
      </c>
      <c r="I23" s="1"/>
      <c r="J23"/>
      <c r="K23" s="77"/>
      <c r="L23" s="76"/>
      <c r="M23" s="76"/>
      <c r="N23" s="76"/>
      <c r="O23" s="76"/>
      <c r="P23" s="76"/>
    </row>
    <row r="24" spans="1:16" s="1" customFormat="1" hidden="1" x14ac:dyDescent="0.35">
      <c r="B24" s="66" t="str">
        <f>'Physical Futures'!B48</f>
        <v>Month</v>
      </c>
      <c r="C24" s="66" t="str">
        <f>'Physical Futures'!C48</f>
        <v xml:space="preserve"> July 2022</v>
      </c>
      <c r="D24" s="66">
        <f>H24-G24</f>
        <v>31</v>
      </c>
      <c r="E24" s="73">
        <f>WORKDAY(F12, 1, 'Futures Bank holidays'!$K$2:$K$48)</f>
        <v>44410</v>
      </c>
      <c r="F24" s="73">
        <f>WORKDAY(G25-1, -1, 'Futures Bank holidays'!$K$2:$K$67)</f>
        <v>44771</v>
      </c>
      <c r="G24" s="73">
        <f t="shared" si="0"/>
        <v>44743</v>
      </c>
      <c r="H24" s="73">
        <f t="shared" si="1"/>
        <v>44774</v>
      </c>
      <c r="K24" s="75"/>
      <c r="L24" s="74"/>
      <c r="M24" s="74"/>
      <c r="N24" s="74"/>
      <c r="O24" s="74"/>
      <c r="P24" s="74"/>
    </row>
    <row r="25" spans="1:16" s="1" customFormat="1" hidden="1" x14ac:dyDescent="0.35">
      <c r="B25" s="122" t="str">
        <f>'Physical Futures'!B49</f>
        <v>Month</v>
      </c>
      <c r="C25" s="122" t="str">
        <f>'Physical Futures'!C49</f>
        <v xml:space="preserve"> August 2022</v>
      </c>
      <c r="D25" s="122">
        <f t="shared" ref="D25" si="2">H25-G25</f>
        <v>31</v>
      </c>
      <c r="E25" s="123">
        <f>WORKDAY(F13, 1, 'Futures Bank holidays'!$K$2:$K$48)</f>
        <v>44439</v>
      </c>
      <c r="F25" s="123">
        <f>WORKDAY(G26-1, -1, 'Futures Bank holidays'!$K$2:$K$67)</f>
        <v>44803</v>
      </c>
      <c r="G25" s="123">
        <f t="shared" ref="G25:G53" si="3">H24</f>
        <v>44774</v>
      </c>
      <c r="H25" s="123">
        <f t="shared" ref="H25:H88" si="4">EDATE(H24, 1)</f>
        <v>44805</v>
      </c>
      <c r="K25" s="75"/>
      <c r="L25" s="74"/>
      <c r="M25" s="74"/>
      <c r="N25" s="74"/>
      <c r="O25" s="74"/>
      <c r="P25" s="74"/>
    </row>
    <row r="26" spans="1:16" s="1" customFormat="1" hidden="1" x14ac:dyDescent="0.35">
      <c r="B26" s="122" t="str">
        <f>'Physical Futures'!B50</f>
        <v>Month</v>
      </c>
      <c r="C26" s="122" t="str">
        <f>'Physical Futures'!C50</f>
        <v xml:space="preserve"> September 2022</v>
      </c>
      <c r="D26" s="122">
        <f t="shared" ref="D26:D40" si="5">H26-G26</f>
        <v>30</v>
      </c>
      <c r="E26" s="123">
        <f>WORKDAY(F14, 1, 'Futures Bank holidays'!$K$2:$K$48)</f>
        <v>44469</v>
      </c>
      <c r="F26" s="123">
        <f>WORKDAY(G27-1, -1, 'Futures Bank holidays'!$K$2:$K$67)</f>
        <v>44833</v>
      </c>
      <c r="G26" s="123">
        <f t="shared" si="3"/>
        <v>44805</v>
      </c>
      <c r="H26" s="123">
        <f t="shared" si="4"/>
        <v>44835</v>
      </c>
      <c r="K26" s="75"/>
      <c r="L26" s="74"/>
      <c r="M26" s="74"/>
      <c r="N26" s="74"/>
      <c r="O26" s="74"/>
      <c r="P26" s="74"/>
    </row>
    <row r="27" spans="1:16" s="1" customFormat="1" hidden="1" x14ac:dyDescent="0.35">
      <c r="B27" s="122" t="str">
        <f>'Physical Futures'!B51</f>
        <v>Month</v>
      </c>
      <c r="C27" s="122" t="str">
        <f>'Physical Futures'!C51</f>
        <v xml:space="preserve"> October 2022</v>
      </c>
      <c r="D27" s="122">
        <f t="shared" si="5"/>
        <v>31</v>
      </c>
      <c r="E27" s="123">
        <f>WORKDAY(F15, 1, 'Futures Bank holidays'!$K$2:$K$48)</f>
        <v>44501</v>
      </c>
      <c r="F27" s="123">
        <f>WORKDAY(G28-1, -1, 'Futures Bank holidays'!$K$2:$K$67)</f>
        <v>44862</v>
      </c>
      <c r="G27" s="123">
        <f t="shared" si="3"/>
        <v>44835</v>
      </c>
      <c r="H27" s="123">
        <f t="shared" si="4"/>
        <v>44866</v>
      </c>
      <c r="K27" s="75"/>
      <c r="L27" s="74"/>
      <c r="M27" s="74"/>
      <c r="N27" s="74"/>
      <c r="O27" s="74"/>
      <c r="P27" s="74"/>
    </row>
    <row r="28" spans="1:16" s="1" customFormat="1" hidden="1" x14ac:dyDescent="0.35">
      <c r="B28" s="122" t="str">
        <f>'Physical Futures'!B52</f>
        <v>Month</v>
      </c>
      <c r="C28" s="122" t="str">
        <f>'Physical Futures'!C52</f>
        <v xml:space="preserve"> November 2022</v>
      </c>
      <c r="D28" s="122">
        <f t="shared" si="5"/>
        <v>30</v>
      </c>
      <c r="E28" s="123">
        <f>WORKDAY(F16, 1, 'Futures Bank holidays'!$K$2:$K$48)</f>
        <v>44530</v>
      </c>
      <c r="F28" s="123">
        <f>WORKDAY(G29-1, -1, 'Futures Bank holidays'!$K$2:$K$67)</f>
        <v>44894</v>
      </c>
      <c r="G28" s="123">
        <f t="shared" si="3"/>
        <v>44866</v>
      </c>
      <c r="H28" s="123">
        <f t="shared" si="4"/>
        <v>44896</v>
      </c>
      <c r="K28" s="75"/>
      <c r="L28" s="74"/>
      <c r="M28" s="74"/>
      <c r="N28" s="74"/>
      <c r="O28" s="74"/>
      <c r="P28" s="74"/>
    </row>
    <row r="29" spans="1:16" s="1" customFormat="1" hidden="1" x14ac:dyDescent="0.35">
      <c r="B29" s="122" t="str">
        <f>'Physical Futures'!B53</f>
        <v>Month</v>
      </c>
      <c r="C29" s="122" t="str">
        <f>'Physical Futures'!C53</f>
        <v xml:space="preserve"> December 2022</v>
      </c>
      <c r="D29" s="122">
        <f t="shared" si="5"/>
        <v>31</v>
      </c>
      <c r="E29" s="123">
        <f>WORKDAY(F17, 1, 'Futures Bank holidays'!$K$2:$K$48)</f>
        <v>44561</v>
      </c>
      <c r="F29" s="123">
        <f>WORKDAY(G30-1, -1, 'Futures Bank holidays'!$K$2:$K$67)</f>
        <v>44925</v>
      </c>
      <c r="G29" s="123">
        <f t="shared" si="3"/>
        <v>44896</v>
      </c>
      <c r="H29" s="123">
        <f t="shared" si="4"/>
        <v>44927</v>
      </c>
      <c r="K29" s="75"/>
      <c r="L29" s="74"/>
      <c r="M29" s="74"/>
      <c r="N29" s="74"/>
      <c r="O29" s="74"/>
      <c r="P29" s="74"/>
    </row>
    <row r="30" spans="1:16" s="1" customFormat="1" hidden="1" x14ac:dyDescent="0.35">
      <c r="B30" s="122" t="str">
        <f>'Physical Futures'!B54</f>
        <v>Month</v>
      </c>
      <c r="C30" s="122" t="str">
        <f>'Physical Futures'!C54</f>
        <v xml:space="preserve"> January 2023</v>
      </c>
      <c r="D30" s="122">
        <f t="shared" si="5"/>
        <v>31</v>
      </c>
      <c r="E30" s="123">
        <f>WORKDAY(F18, 1, 'Futures Bank holidays'!$K$2:$K$48)</f>
        <v>44592</v>
      </c>
      <c r="F30" s="123">
        <f>WORKDAY(G31-1, -1, 'Futures Bank holidays'!$K$2:$K$67)</f>
        <v>44956</v>
      </c>
      <c r="G30" s="123">
        <f t="shared" si="3"/>
        <v>44927</v>
      </c>
      <c r="H30" s="123">
        <f t="shared" si="4"/>
        <v>44958</v>
      </c>
      <c r="K30" s="75"/>
      <c r="L30" s="74"/>
      <c r="M30" s="74"/>
      <c r="N30" s="74"/>
      <c r="O30" s="74"/>
      <c r="P30" s="74"/>
    </row>
    <row r="31" spans="1:16" s="1" customFormat="1" hidden="1" x14ac:dyDescent="0.35">
      <c r="B31" s="122" t="str">
        <f>'Physical Futures'!B55</f>
        <v>Month</v>
      </c>
      <c r="C31" s="122" t="str">
        <f>'Physical Futures'!C55</f>
        <v xml:space="preserve"> February 2023</v>
      </c>
      <c r="D31" s="122">
        <f t="shared" si="5"/>
        <v>28</v>
      </c>
      <c r="E31" s="123">
        <f>WORKDAY(F19, 1, 'Futures Bank holidays'!$K$2:$K$48)</f>
        <v>44620</v>
      </c>
      <c r="F31" s="123">
        <f>WORKDAY(G32-1, -1, 'Futures Bank holidays'!$K$2:$K$67)</f>
        <v>44984</v>
      </c>
      <c r="G31" s="123">
        <f t="shared" si="3"/>
        <v>44958</v>
      </c>
      <c r="H31" s="123">
        <f t="shared" si="4"/>
        <v>44986</v>
      </c>
      <c r="K31" s="75"/>
      <c r="L31" s="74"/>
      <c r="M31" s="74"/>
      <c r="N31" s="74"/>
      <c r="O31" s="74"/>
      <c r="P31" s="74"/>
    </row>
    <row r="32" spans="1:16" s="1" customFormat="1" hidden="1" x14ac:dyDescent="0.35">
      <c r="B32" s="122" t="str">
        <f>'Physical Futures'!B56</f>
        <v>Month</v>
      </c>
      <c r="C32" s="122" t="str">
        <f>'Physical Futures'!C56</f>
        <v xml:space="preserve"> March 2023</v>
      </c>
      <c r="D32" s="122">
        <f t="shared" si="5"/>
        <v>31</v>
      </c>
      <c r="E32" s="123">
        <f>WORKDAY(F20, 1, 'Futures Bank holidays'!$K$2:$K$48)</f>
        <v>44651</v>
      </c>
      <c r="F32" s="123">
        <f>WORKDAY(G33-1, -1, 'Futures Bank holidays'!$K$2:$K$67)</f>
        <v>45015</v>
      </c>
      <c r="G32" s="123">
        <f t="shared" si="3"/>
        <v>44986</v>
      </c>
      <c r="H32" s="123">
        <f t="shared" si="4"/>
        <v>45017</v>
      </c>
      <c r="K32" s="75"/>
      <c r="L32" s="74"/>
      <c r="M32" s="74"/>
      <c r="N32" s="74"/>
      <c r="O32" s="74"/>
      <c r="P32" s="74"/>
    </row>
    <row r="33" spans="1:16" s="1" customFormat="1" hidden="1" x14ac:dyDescent="0.35">
      <c r="B33" s="122" t="str">
        <f>'Physical Futures'!B57</f>
        <v>Month</v>
      </c>
      <c r="C33" s="122" t="str">
        <f>'Physical Futures'!C57</f>
        <v xml:space="preserve"> April 2023</v>
      </c>
      <c r="D33" s="122">
        <f t="shared" si="5"/>
        <v>30</v>
      </c>
      <c r="E33" s="123">
        <f>WORKDAY(F21, 1, 'Futures Bank holidays'!$K$2:$K$48)</f>
        <v>44683</v>
      </c>
      <c r="F33" s="123">
        <f>WORKDAY(G34-1, -1, 'Futures Bank holidays'!$K$2:$K$67)</f>
        <v>45044</v>
      </c>
      <c r="G33" s="123">
        <f t="shared" si="3"/>
        <v>45017</v>
      </c>
      <c r="H33" s="123">
        <f t="shared" si="4"/>
        <v>45047</v>
      </c>
      <c r="K33" s="75"/>
      <c r="L33" s="74"/>
      <c r="M33" s="74"/>
      <c r="N33" s="74"/>
      <c r="O33" s="74"/>
      <c r="P33" s="74"/>
    </row>
    <row r="34" spans="1:16" s="1" customFormat="1" hidden="1" x14ac:dyDescent="0.35">
      <c r="B34" s="122" t="str">
        <f>'Physical Futures'!B58</f>
        <v>Month</v>
      </c>
      <c r="C34" s="122" t="str">
        <f>'Physical Futures'!C58</f>
        <v xml:space="preserve"> May 2023</v>
      </c>
      <c r="D34" s="122">
        <f t="shared" si="5"/>
        <v>31</v>
      </c>
      <c r="E34" s="123">
        <f>WORKDAY(F22, 1, 'Futures Bank holidays'!$K$2:$K$48)</f>
        <v>44712</v>
      </c>
      <c r="F34" s="123">
        <f>WORKDAY(G35-1, -1, 'Futures Bank holidays'!$K$2:$K$67)</f>
        <v>45076</v>
      </c>
      <c r="G34" s="123">
        <f t="shared" si="3"/>
        <v>45047</v>
      </c>
      <c r="H34" s="123">
        <f t="shared" si="4"/>
        <v>45078</v>
      </c>
      <c r="K34" s="75"/>
      <c r="L34" s="74"/>
      <c r="M34" s="74"/>
      <c r="N34" s="74"/>
      <c r="O34" s="74"/>
      <c r="P34" s="74"/>
    </row>
    <row r="35" spans="1:16" s="1" customFormat="1" hidden="1" x14ac:dyDescent="0.35">
      <c r="B35" s="122" t="str">
        <f>'Physical Futures'!B59</f>
        <v>Month</v>
      </c>
      <c r="C35" s="122" t="str">
        <f>'Physical Futures'!C59</f>
        <v xml:space="preserve"> June 2023</v>
      </c>
      <c r="D35" s="122">
        <f t="shared" si="5"/>
        <v>30</v>
      </c>
      <c r="E35" s="123">
        <f>WORKDAY(F23, 1, 'Futures Bank holidays'!$K$2:$K$48)</f>
        <v>44742</v>
      </c>
      <c r="F35" s="123">
        <f>WORKDAY(G36-1, -1, 'Futures Bank holidays'!$K$2:$K$67)</f>
        <v>45106</v>
      </c>
      <c r="G35" s="123">
        <f t="shared" si="3"/>
        <v>45078</v>
      </c>
      <c r="H35" s="123">
        <f t="shared" si="4"/>
        <v>45108</v>
      </c>
      <c r="K35" s="75"/>
      <c r="L35" s="74"/>
      <c r="M35" s="74"/>
      <c r="N35" s="74"/>
      <c r="O35" s="74"/>
      <c r="P35" s="74"/>
    </row>
    <row r="36" spans="1:16" s="1" customFormat="1" hidden="1" x14ac:dyDescent="0.35">
      <c r="B36" s="122" t="str">
        <f>'Physical Futures'!B60</f>
        <v>Month</v>
      </c>
      <c r="C36" s="122" t="str">
        <f>'Physical Futures'!C60</f>
        <v xml:space="preserve"> July 2023</v>
      </c>
      <c r="D36" s="122">
        <f t="shared" si="5"/>
        <v>31</v>
      </c>
      <c r="E36" s="123">
        <f>WORKDAY(F24, 1, 'Futures Bank holidays'!$K$2:$K$48)</f>
        <v>44774</v>
      </c>
      <c r="F36" s="123">
        <f>WORKDAY(G37-1, -1, 'Futures Bank holidays'!$K$2:$K$67)</f>
        <v>45135</v>
      </c>
      <c r="G36" s="123">
        <f t="shared" si="3"/>
        <v>45108</v>
      </c>
      <c r="H36" s="123">
        <f t="shared" si="4"/>
        <v>45139</v>
      </c>
      <c r="K36" s="75"/>
      <c r="L36" s="74"/>
      <c r="M36" s="74"/>
      <c r="N36" s="74"/>
      <c r="O36" s="74"/>
      <c r="P36" s="74"/>
    </row>
    <row r="37" spans="1:16" s="1" customFormat="1" hidden="1" x14ac:dyDescent="0.35">
      <c r="B37" s="122" t="str">
        <f>'Physical Futures'!B61</f>
        <v>Month</v>
      </c>
      <c r="C37" s="122" t="str">
        <f>'Physical Futures'!C61</f>
        <v xml:space="preserve"> August 2023</v>
      </c>
      <c r="D37" s="122">
        <f t="shared" si="5"/>
        <v>31</v>
      </c>
      <c r="E37" s="123">
        <f>WORKDAY(F25, 1, 'Futures Bank holidays'!$K$2:$K$48)</f>
        <v>44804</v>
      </c>
      <c r="F37" s="123">
        <f>WORKDAY(G38-1, -1, 'Futures Bank holidays'!$K$2:$K$67)</f>
        <v>45168</v>
      </c>
      <c r="G37" s="123">
        <f t="shared" si="3"/>
        <v>45139</v>
      </c>
      <c r="H37" s="123">
        <f t="shared" si="4"/>
        <v>45170</v>
      </c>
      <c r="K37" s="75"/>
      <c r="L37" s="74"/>
      <c r="M37" s="74"/>
      <c r="N37" s="74"/>
      <c r="O37" s="74"/>
      <c r="P37" s="74"/>
    </row>
    <row r="38" spans="1:16" s="1" customFormat="1" hidden="1" x14ac:dyDescent="0.35">
      <c r="B38" s="122" t="str">
        <f>'Physical Futures'!B62</f>
        <v>Month</v>
      </c>
      <c r="C38" s="122" t="str">
        <f>'Physical Futures'!C62</f>
        <v xml:space="preserve"> September 2023</v>
      </c>
      <c r="D38" s="122">
        <f t="shared" si="5"/>
        <v>30</v>
      </c>
      <c r="E38" s="123">
        <f>WORKDAY(F26, 1, 'Futures Bank holidays'!$K$2:$K$48)</f>
        <v>44834</v>
      </c>
      <c r="F38" s="123">
        <f>WORKDAY(G39-1, -1, 'Futures Bank holidays'!$K$2:$K$67)</f>
        <v>45198</v>
      </c>
      <c r="G38" s="123">
        <f t="shared" si="3"/>
        <v>45170</v>
      </c>
      <c r="H38" s="123">
        <f t="shared" si="4"/>
        <v>45200</v>
      </c>
      <c r="K38" s="75"/>
      <c r="L38" s="74"/>
      <c r="M38" s="74"/>
      <c r="N38" s="74"/>
      <c r="O38" s="74"/>
      <c r="P38" s="74"/>
    </row>
    <row r="39" spans="1:16" s="1" customFormat="1" hidden="1" x14ac:dyDescent="0.35">
      <c r="B39" s="122" t="str">
        <f>'Physical Futures'!B63</f>
        <v>Month</v>
      </c>
      <c r="C39" s="122" t="str">
        <f>'Physical Futures'!C63</f>
        <v xml:space="preserve"> October 2023</v>
      </c>
      <c r="D39" s="122">
        <f t="shared" si="5"/>
        <v>31</v>
      </c>
      <c r="E39" s="123">
        <f>WORKDAY(F27, 1, 'Futures Bank holidays'!$K$2:$K$48)</f>
        <v>44865</v>
      </c>
      <c r="F39" s="123">
        <f>WORKDAY(G40-1, -1, 'Futures Bank holidays'!$K$2:$K$67)</f>
        <v>45229</v>
      </c>
      <c r="G39" s="123">
        <f t="shared" si="3"/>
        <v>45200</v>
      </c>
      <c r="H39" s="123">
        <f t="shared" si="4"/>
        <v>45231</v>
      </c>
      <c r="K39" s="75"/>
      <c r="L39" s="74"/>
      <c r="M39" s="74"/>
      <c r="N39" s="74"/>
      <c r="O39" s="74"/>
      <c r="P39" s="74"/>
    </row>
    <row r="40" spans="1:16" s="1" customFormat="1" hidden="1" x14ac:dyDescent="0.35">
      <c r="B40" s="122" t="str">
        <f>'Physical Futures'!B64</f>
        <v>Month</v>
      </c>
      <c r="C40" s="122" t="str">
        <f>'Physical Futures'!C64</f>
        <v xml:space="preserve"> November 2023</v>
      </c>
      <c r="D40" s="122">
        <f t="shared" si="5"/>
        <v>30</v>
      </c>
      <c r="E40" s="123">
        <f>WORKDAY(F28, 1, 'Futures Bank holidays'!$K$2:$K$48)</f>
        <v>44895</v>
      </c>
      <c r="F40" s="123">
        <f>WORKDAY(G41-1, -1, 'Futures Bank holidays'!$K$2:$K$67)</f>
        <v>45259</v>
      </c>
      <c r="G40" s="123">
        <f t="shared" si="3"/>
        <v>45231</v>
      </c>
      <c r="H40" s="123">
        <f t="shared" si="4"/>
        <v>45261</v>
      </c>
      <c r="K40" s="75"/>
      <c r="L40" s="74"/>
      <c r="M40" s="74"/>
      <c r="N40" s="74"/>
      <c r="O40" s="74"/>
      <c r="P40" s="74"/>
    </row>
    <row r="41" spans="1:16" hidden="1" x14ac:dyDescent="0.35">
      <c r="A41" s="1"/>
      <c r="B41" s="122" t="str">
        <f>'Physical Futures'!B65</f>
        <v>Month</v>
      </c>
      <c r="C41" s="122" t="str">
        <f>'Physical Futures'!C65</f>
        <v xml:space="preserve"> December 2023</v>
      </c>
      <c r="D41" s="122">
        <f t="shared" ref="D41:D52" si="6">H41-G41</f>
        <v>31</v>
      </c>
      <c r="E41" s="123">
        <f>WORKDAY(F29, 1, 'Futures Bank holidays'!$K$2:$K$48)</f>
        <v>44928</v>
      </c>
      <c r="F41" s="123">
        <f>WORKDAY(G42-1, -1, 'Futures Bank holidays'!$K$2:$K$67)</f>
        <v>45289</v>
      </c>
      <c r="G41" s="123">
        <f t="shared" si="3"/>
        <v>45261</v>
      </c>
      <c r="H41" s="123">
        <f t="shared" si="4"/>
        <v>45292</v>
      </c>
    </row>
    <row r="42" spans="1:16" hidden="1" x14ac:dyDescent="0.35">
      <c r="A42" s="1"/>
      <c r="B42" s="66" t="str">
        <f>'Physical Futures'!B66</f>
        <v>Month</v>
      </c>
      <c r="C42" s="66" t="str">
        <f>'Physical Futures'!C66</f>
        <v xml:space="preserve"> January 2024</v>
      </c>
      <c r="D42" s="66">
        <f t="shared" si="6"/>
        <v>31</v>
      </c>
      <c r="E42" s="73">
        <f>WORKDAY(F30, 1, 'Futures Bank holidays'!$K$2:$K$48)</f>
        <v>44957</v>
      </c>
      <c r="F42" s="73">
        <f>WORKDAY(G43-1, -1, 'Futures Bank holidays'!$K$2:$K$67)</f>
        <v>45321</v>
      </c>
      <c r="G42" s="73">
        <f t="shared" si="3"/>
        <v>45292</v>
      </c>
      <c r="H42" s="73">
        <f t="shared" si="4"/>
        <v>45323</v>
      </c>
    </row>
    <row r="43" spans="1:16" hidden="1" x14ac:dyDescent="0.35">
      <c r="A43" s="1"/>
      <c r="B43" s="66" t="str">
        <f>'Physical Futures'!B67</f>
        <v>Month</v>
      </c>
      <c r="C43" s="66" t="str">
        <f>'Physical Futures'!C67</f>
        <v xml:space="preserve"> February 2024</v>
      </c>
      <c r="D43" s="66">
        <f t="shared" si="6"/>
        <v>29</v>
      </c>
      <c r="E43" s="73">
        <f>WORKDAY(F31, 1, 'Futures Bank holidays'!$K$2:$K$48)</f>
        <v>44985</v>
      </c>
      <c r="F43" s="73">
        <f>WORKDAY(G44-1, -1, 'Futures Bank holidays'!$K$2:$K$67)</f>
        <v>45350</v>
      </c>
      <c r="G43" s="73">
        <f t="shared" si="3"/>
        <v>45323</v>
      </c>
      <c r="H43" s="73">
        <f t="shared" si="4"/>
        <v>45352</v>
      </c>
    </row>
    <row r="44" spans="1:16" hidden="1" x14ac:dyDescent="0.35">
      <c r="A44" s="1"/>
      <c r="B44" s="66" t="str">
        <f>'Physical Futures'!B68</f>
        <v>Month</v>
      </c>
      <c r="C44" s="66" t="str">
        <f>'Physical Futures'!C68</f>
        <v xml:space="preserve"> March 2024</v>
      </c>
      <c r="D44" s="66">
        <f t="shared" si="6"/>
        <v>31</v>
      </c>
      <c r="E44" s="73">
        <f>WORKDAY(F32, 1, 'Futures Bank holidays'!$K$2:$K$48)</f>
        <v>45016</v>
      </c>
      <c r="F44" s="73">
        <f>WORKDAY(G45-1, -1, 'Futures Bank holidays'!$K$2:$K$67)</f>
        <v>45379</v>
      </c>
      <c r="G44" s="73">
        <f t="shared" si="3"/>
        <v>45352</v>
      </c>
      <c r="H44" s="73">
        <f t="shared" si="4"/>
        <v>45383</v>
      </c>
    </row>
    <row r="45" spans="1:16" hidden="1" x14ac:dyDescent="0.35">
      <c r="A45" s="1"/>
      <c r="B45" s="66" t="str">
        <f>'Physical Futures'!B69</f>
        <v>Month</v>
      </c>
      <c r="C45" s="66" t="str">
        <f>'Physical Futures'!C69</f>
        <v xml:space="preserve"> April 2024</v>
      </c>
      <c r="D45" s="66">
        <f t="shared" si="6"/>
        <v>30</v>
      </c>
      <c r="E45" s="73">
        <f>WORKDAY(F33, 1, 'Futures Bank holidays'!$K$2:$K$48)</f>
        <v>45048</v>
      </c>
      <c r="F45" s="73">
        <f>WORKDAY(G46-1, -1, 'Futures Bank holidays'!$K$2:$K$67)</f>
        <v>45411</v>
      </c>
      <c r="G45" s="73">
        <f t="shared" si="3"/>
        <v>45383</v>
      </c>
      <c r="H45" s="73">
        <f t="shared" si="4"/>
        <v>45413</v>
      </c>
    </row>
    <row r="46" spans="1:16" hidden="1" x14ac:dyDescent="0.35">
      <c r="A46" s="1"/>
      <c r="B46" s="66" t="str">
        <f>'Physical Futures'!B70</f>
        <v>Month</v>
      </c>
      <c r="C46" s="66" t="str">
        <f>'Physical Futures'!C70</f>
        <v xml:space="preserve"> May 2024</v>
      </c>
      <c r="D46" s="66">
        <f t="shared" si="6"/>
        <v>31</v>
      </c>
      <c r="E46" s="73">
        <f>WORKDAY(F34, 1, 'Futures Bank holidays'!$K$2:$K$48)</f>
        <v>45077</v>
      </c>
      <c r="F46" s="73">
        <f>WORKDAY(G47-1, -1, 'Futures Bank holidays'!$K$2:$K$67)</f>
        <v>45442</v>
      </c>
      <c r="G46" s="73">
        <f t="shared" si="3"/>
        <v>45413</v>
      </c>
      <c r="H46" s="73">
        <f t="shared" si="4"/>
        <v>45444</v>
      </c>
    </row>
    <row r="47" spans="1:16" hidden="1" x14ac:dyDescent="0.35">
      <c r="A47" s="1"/>
      <c r="B47" s="66" t="str">
        <f>'Physical Futures'!B71</f>
        <v>Month</v>
      </c>
      <c r="C47" s="66" t="str">
        <f>'Physical Futures'!C71</f>
        <v xml:space="preserve"> June 2024</v>
      </c>
      <c r="D47" s="66">
        <f t="shared" si="6"/>
        <v>30</v>
      </c>
      <c r="E47" s="73">
        <f>WORKDAY(F35, 1, 'Futures Bank holidays'!$K$2:$K$48)</f>
        <v>45107</v>
      </c>
      <c r="F47" s="73">
        <f>WORKDAY(G48-1, -1, 'Futures Bank holidays'!$K$2:$K$67)</f>
        <v>45471</v>
      </c>
      <c r="G47" s="73">
        <f t="shared" si="3"/>
        <v>45444</v>
      </c>
      <c r="H47" s="73">
        <f t="shared" si="4"/>
        <v>45474</v>
      </c>
    </row>
    <row r="48" spans="1:16" hidden="1" x14ac:dyDescent="0.35">
      <c r="A48" s="1"/>
      <c r="B48" s="66" t="str">
        <f>'Physical Futures'!B72</f>
        <v>Month</v>
      </c>
      <c r="C48" s="66" t="str">
        <f>'Physical Futures'!C72</f>
        <v xml:space="preserve"> July 2024</v>
      </c>
      <c r="D48" s="66">
        <f t="shared" si="6"/>
        <v>31</v>
      </c>
      <c r="E48" s="73">
        <f>WORKDAY(F36, 1, 'Futures Bank holidays'!$K$2:$K$48)</f>
        <v>45138</v>
      </c>
      <c r="F48" s="73">
        <f>WORKDAY(G49-1, -1, 'Futures Bank holidays'!$K$2:$K$67)</f>
        <v>45503</v>
      </c>
      <c r="G48" s="73">
        <f t="shared" si="3"/>
        <v>45474</v>
      </c>
      <c r="H48" s="73">
        <f t="shared" si="4"/>
        <v>45505</v>
      </c>
    </row>
    <row r="49" spans="1:8" hidden="1" x14ac:dyDescent="0.35">
      <c r="A49" s="1"/>
      <c r="B49" s="66" t="str">
        <f>'Physical Futures'!B73</f>
        <v>Month</v>
      </c>
      <c r="C49" s="66" t="str">
        <f>'Physical Futures'!C73</f>
        <v xml:space="preserve"> August 2024</v>
      </c>
      <c r="D49" s="66">
        <f t="shared" si="6"/>
        <v>31</v>
      </c>
      <c r="E49" s="73">
        <f>WORKDAY(F37, 1, 'Futures Bank holidays'!$K$2:$K$48)</f>
        <v>45169</v>
      </c>
      <c r="F49" s="73">
        <f>WORKDAY(G50-1, -1, 'Futures Bank holidays'!$K$2:$K$67)</f>
        <v>45534</v>
      </c>
      <c r="G49" s="73">
        <f t="shared" si="3"/>
        <v>45505</v>
      </c>
      <c r="H49" s="73">
        <f t="shared" si="4"/>
        <v>45536</v>
      </c>
    </row>
    <row r="50" spans="1:8" hidden="1" x14ac:dyDescent="0.35">
      <c r="A50" s="1"/>
      <c r="B50" s="66" t="str">
        <f>'Physical Futures'!B74</f>
        <v>Month</v>
      </c>
      <c r="C50" s="66" t="str">
        <f>'Physical Futures'!C74</f>
        <v xml:space="preserve"> September 2024</v>
      </c>
      <c r="D50" s="66">
        <f t="shared" si="6"/>
        <v>30</v>
      </c>
      <c r="E50" s="73">
        <f>WORKDAY(F38, 1, 'Futures Bank holidays'!$K$2:$K$48)</f>
        <v>45201</v>
      </c>
      <c r="F50" s="73">
        <f>WORKDAY(G51-1, -1, 'Futures Bank holidays'!$K$2:$K$67)</f>
        <v>45562</v>
      </c>
      <c r="G50" s="73">
        <f t="shared" si="3"/>
        <v>45536</v>
      </c>
      <c r="H50" s="73">
        <f t="shared" si="4"/>
        <v>45566</v>
      </c>
    </row>
    <row r="51" spans="1:8" hidden="1" x14ac:dyDescent="0.35">
      <c r="A51" s="1"/>
      <c r="B51" s="66" t="str">
        <f>'Physical Futures'!B75</f>
        <v>Month</v>
      </c>
      <c r="C51" s="66" t="str">
        <f>'Physical Futures'!C75</f>
        <v xml:space="preserve"> October 2024</v>
      </c>
      <c r="D51" s="66">
        <f t="shared" si="6"/>
        <v>31</v>
      </c>
      <c r="E51" s="73">
        <f>WORKDAY(F39, 1, 'Futures Bank holidays'!$K$2:$K$48)</f>
        <v>45230</v>
      </c>
      <c r="F51" s="73">
        <f>WORKDAY(G52-1, -1, 'Futures Bank holidays'!$K$2:$K$67)</f>
        <v>45595</v>
      </c>
      <c r="G51" s="73">
        <f t="shared" si="3"/>
        <v>45566</v>
      </c>
      <c r="H51" s="73">
        <f t="shared" si="4"/>
        <v>45597</v>
      </c>
    </row>
    <row r="52" spans="1:8" hidden="1" x14ac:dyDescent="0.35">
      <c r="A52" s="1"/>
      <c r="B52" s="66" t="str">
        <f>'Physical Futures'!B76</f>
        <v>Month</v>
      </c>
      <c r="C52" s="66" t="str">
        <f>'Physical Futures'!C76</f>
        <v xml:space="preserve"> November 2024</v>
      </c>
      <c r="D52" s="66">
        <f t="shared" si="6"/>
        <v>30</v>
      </c>
      <c r="E52" s="73">
        <f>WORKDAY(F40, 1, 'Futures Bank holidays'!$K$2:$K$48)</f>
        <v>45260</v>
      </c>
      <c r="F52" s="73">
        <f>WORKDAY(G53-1, -1, 'Futures Bank holidays'!$K$2:$K$67)</f>
        <v>45625</v>
      </c>
      <c r="G52" s="73">
        <f t="shared" si="3"/>
        <v>45597</v>
      </c>
      <c r="H52" s="73">
        <f t="shared" si="4"/>
        <v>45627</v>
      </c>
    </row>
    <row r="53" spans="1:8" hidden="1" x14ac:dyDescent="0.35">
      <c r="A53" s="1"/>
      <c r="B53" s="122" t="str">
        <f>'Physical Futures'!B77</f>
        <v>Month</v>
      </c>
      <c r="C53" s="122" t="str">
        <f>'Physical Futures'!C77</f>
        <v xml:space="preserve"> December 2024</v>
      </c>
      <c r="D53" s="122">
        <f t="shared" ref="D53" si="7">H53-G53</f>
        <v>31</v>
      </c>
      <c r="E53" s="123">
        <f>WORKDAY(F41, 1, 'Futures Bank holidays'!$K$2:$K$48)</f>
        <v>45293</v>
      </c>
      <c r="F53" s="123">
        <f>WORKDAY(G54-1, -1, 'Futures Bank holidays'!$K$2:$K$67)</f>
        <v>45656</v>
      </c>
      <c r="G53" s="123">
        <f t="shared" si="3"/>
        <v>45627</v>
      </c>
      <c r="H53" s="123">
        <f t="shared" si="4"/>
        <v>45658</v>
      </c>
    </row>
    <row r="54" spans="1:8" hidden="1" x14ac:dyDescent="0.35">
      <c r="A54" s="1"/>
      <c r="B54" s="122" t="str">
        <f>'Physical Futures'!B78</f>
        <v>Month</v>
      </c>
      <c r="C54" s="122" t="str">
        <f>'Physical Futures'!C78</f>
        <v xml:space="preserve"> January 2025</v>
      </c>
      <c r="D54" s="122">
        <f t="shared" ref="D54:D78" si="8">H54-G54</f>
        <v>31</v>
      </c>
      <c r="E54" s="123">
        <f>WORKDAY(F42, 1, 'Futures Bank holidays'!$K$2:$K$48)</f>
        <v>45322</v>
      </c>
      <c r="F54" s="123">
        <f>WORKDAY(G55-1, -1, 'Futures Bank holidays'!$K$2:$K$67)</f>
        <v>45687</v>
      </c>
      <c r="G54" s="123">
        <f t="shared" ref="G54:G63" si="9">H53</f>
        <v>45658</v>
      </c>
      <c r="H54" s="123">
        <f t="shared" si="4"/>
        <v>45689</v>
      </c>
    </row>
    <row r="55" spans="1:8" hidden="1" x14ac:dyDescent="0.35">
      <c r="A55" s="1"/>
      <c r="B55" s="122" t="str">
        <f>'Physical Futures'!B79</f>
        <v>Month</v>
      </c>
      <c r="C55" s="122" t="str">
        <f>'Physical Futures'!C79</f>
        <v xml:space="preserve"> February 2025</v>
      </c>
      <c r="D55" s="122">
        <f t="shared" si="8"/>
        <v>28</v>
      </c>
      <c r="E55" s="123">
        <f>WORKDAY(F43, 1, 'Futures Bank holidays'!$K$2:$K$48)</f>
        <v>45351</v>
      </c>
      <c r="F55" s="123">
        <f>WORKDAY(G56-1, -1, 'Futures Bank holidays'!$K$2:$K$67)</f>
        <v>45715</v>
      </c>
      <c r="G55" s="123">
        <f t="shared" si="9"/>
        <v>45689</v>
      </c>
      <c r="H55" s="123">
        <f t="shared" si="4"/>
        <v>45717</v>
      </c>
    </row>
    <row r="56" spans="1:8" hidden="1" x14ac:dyDescent="0.35">
      <c r="A56" s="1"/>
      <c r="B56" s="122" t="str">
        <f>'Physical Futures'!B80</f>
        <v>Month</v>
      </c>
      <c r="C56" s="122" t="str">
        <f>'Physical Futures'!C80</f>
        <v xml:space="preserve"> March 2025</v>
      </c>
      <c r="D56" s="122">
        <f t="shared" si="8"/>
        <v>31</v>
      </c>
      <c r="E56" s="123">
        <f>WORKDAY(F44, 1, 'Futures Bank holidays'!$K$2:$K$48)</f>
        <v>45384</v>
      </c>
      <c r="F56" s="123">
        <f>WORKDAY(G57-1, -1, 'Futures Bank holidays'!$K$2:$K$67)</f>
        <v>45744</v>
      </c>
      <c r="G56" s="123">
        <f t="shared" si="9"/>
        <v>45717</v>
      </c>
      <c r="H56" s="123">
        <f t="shared" si="4"/>
        <v>45748</v>
      </c>
    </row>
    <row r="57" spans="1:8" hidden="1" x14ac:dyDescent="0.35">
      <c r="A57" s="1"/>
      <c r="B57" s="122" t="str">
        <f>'Physical Futures'!B81</f>
        <v>Month</v>
      </c>
      <c r="C57" s="122" t="str">
        <f>'Physical Futures'!C81</f>
        <v xml:space="preserve"> April 2025</v>
      </c>
      <c r="D57" s="122">
        <f t="shared" si="8"/>
        <v>30</v>
      </c>
      <c r="E57" s="123">
        <f>WORKDAY(F45, 1, 'Futures Bank holidays'!$K$2:$K$48)</f>
        <v>45412</v>
      </c>
      <c r="F57" s="123">
        <f>WORKDAY(G58-1, -1, 'Futures Bank holidays'!$K$2:$K$67)</f>
        <v>45776</v>
      </c>
      <c r="G57" s="123">
        <f t="shared" si="9"/>
        <v>45748</v>
      </c>
      <c r="H57" s="123">
        <f t="shared" si="4"/>
        <v>45778</v>
      </c>
    </row>
    <row r="58" spans="1:8" hidden="1" x14ac:dyDescent="0.35">
      <c r="A58" s="1"/>
      <c r="B58" s="122" t="str">
        <f>'Physical Futures'!B82</f>
        <v>Month</v>
      </c>
      <c r="C58" s="122" t="str">
        <f>'Physical Futures'!C82</f>
        <v xml:space="preserve"> May 2025</v>
      </c>
      <c r="D58" s="122">
        <f t="shared" si="8"/>
        <v>31</v>
      </c>
      <c r="E58" s="123">
        <f>WORKDAY(F46, 1, 'Futures Bank holidays'!$K$2:$K$48)</f>
        <v>45443</v>
      </c>
      <c r="F58" s="123">
        <f>WORKDAY(G59-1, -1, 'Futures Bank holidays'!$K$2:$K$67)</f>
        <v>45807</v>
      </c>
      <c r="G58" s="123">
        <f t="shared" si="9"/>
        <v>45778</v>
      </c>
      <c r="H58" s="123">
        <f t="shared" si="4"/>
        <v>45809</v>
      </c>
    </row>
    <row r="59" spans="1:8" hidden="1" x14ac:dyDescent="0.35">
      <c r="A59" s="1"/>
      <c r="B59" s="122" t="str">
        <f>'Physical Futures'!B83</f>
        <v>Month</v>
      </c>
      <c r="C59" s="122" t="str">
        <f>'Physical Futures'!C83</f>
        <v xml:space="preserve"> June 2025</v>
      </c>
      <c r="D59" s="122">
        <f t="shared" si="8"/>
        <v>30</v>
      </c>
      <c r="E59" s="123">
        <f>WORKDAY(F47, 1, 'Futures Bank holidays'!$K$2:$K$48)</f>
        <v>45474</v>
      </c>
      <c r="F59" s="123">
        <f>WORKDAY(G60-1, -1, 'Futures Bank holidays'!$K$2:$K$67)</f>
        <v>45835</v>
      </c>
      <c r="G59" s="123">
        <f t="shared" si="9"/>
        <v>45809</v>
      </c>
      <c r="H59" s="123">
        <f t="shared" si="4"/>
        <v>45839</v>
      </c>
    </row>
    <row r="60" spans="1:8" hidden="1" x14ac:dyDescent="0.35">
      <c r="A60" s="1"/>
      <c r="B60" s="122" t="str">
        <f>'Physical Futures'!B84</f>
        <v>Month</v>
      </c>
      <c r="C60" s="122" t="str">
        <f>'Physical Futures'!C84</f>
        <v xml:space="preserve"> July 2025</v>
      </c>
      <c r="D60" s="122">
        <f t="shared" si="8"/>
        <v>31</v>
      </c>
      <c r="E60" s="123">
        <f>WORKDAY(F48, 1, 'Futures Bank holidays'!$K$2:$K$48)</f>
        <v>45504</v>
      </c>
      <c r="F60" s="123">
        <f>WORKDAY(G61-1, -1, 'Futures Bank holidays'!$K$2:$K$67)</f>
        <v>45868</v>
      </c>
      <c r="G60" s="123">
        <f t="shared" si="9"/>
        <v>45839</v>
      </c>
      <c r="H60" s="123">
        <f t="shared" si="4"/>
        <v>45870</v>
      </c>
    </row>
    <row r="61" spans="1:8" hidden="1" x14ac:dyDescent="0.35">
      <c r="A61" s="1"/>
      <c r="B61" s="122" t="str">
        <f>'Physical Futures'!B85</f>
        <v>Month</v>
      </c>
      <c r="C61" s="122" t="str">
        <f>'Physical Futures'!C85</f>
        <v xml:space="preserve"> August 2025</v>
      </c>
      <c r="D61" s="122">
        <f t="shared" si="8"/>
        <v>31</v>
      </c>
      <c r="E61" s="123">
        <f>WORKDAY(F49, 1, 'Futures Bank holidays'!$K$2:$K$48)</f>
        <v>45537</v>
      </c>
      <c r="F61" s="123">
        <f>WORKDAY(G62-1, -1, 'Futures Bank holidays'!$K$2:$K$67)</f>
        <v>45898</v>
      </c>
      <c r="G61" s="123">
        <f t="shared" si="9"/>
        <v>45870</v>
      </c>
      <c r="H61" s="123">
        <f t="shared" si="4"/>
        <v>45901</v>
      </c>
    </row>
    <row r="62" spans="1:8" hidden="1" x14ac:dyDescent="0.35">
      <c r="A62" s="1"/>
      <c r="B62" s="122" t="str">
        <f>'Physical Futures'!B86</f>
        <v>Month</v>
      </c>
      <c r="C62" s="122" t="str">
        <f>'Physical Futures'!C86</f>
        <v xml:space="preserve"> September 2025</v>
      </c>
      <c r="D62" s="122">
        <f t="shared" si="8"/>
        <v>30</v>
      </c>
      <c r="E62" s="123">
        <f>WORKDAY(F50, 1, 'Futures Bank holidays'!$K$2:$K$48)</f>
        <v>45565</v>
      </c>
      <c r="F62" s="123">
        <f>WORKDAY(G63-1, -1, 'Futures Bank holidays'!$K$2:$K$67)</f>
        <v>45929</v>
      </c>
      <c r="G62" s="123">
        <f t="shared" si="9"/>
        <v>45901</v>
      </c>
      <c r="H62" s="123">
        <f t="shared" si="4"/>
        <v>45931</v>
      </c>
    </row>
    <row r="63" spans="1:8" hidden="1" x14ac:dyDescent="0.35">
      <c r="A63" s="1"/>
      <c r="B63" s="122" t="str">
        <f>'Physical Futures'!B87</f>
        <v>Month</v>
      </c>
      <c r="C63" s="122" t="str">
        <f>'Physical Futures'!C87</f>
        <v xml:space="preserve"> October 2025</v>
      </c>
      <c r="D63" s="122">
        <f t="shared" si="8"/>
        <v>31</v>
      </c>
      <c r="E63" s="123">
        <f>WORKDAY(F51, 1, 'Futures Bank holidays'!$K$2:$K$48)</f>
        <v>45596</v>
      </c>
      <c r="F63" s="123">
        <f>WORKDAY(G64-1, -1, 'Futures Bank holidays'!$K$2:$K$67)</f>
        <v>45960</v>
      </c>
      <c r="G63" s="123">
        <f t="shared" si="9"/>
        <v>45931</v>
      </c>
      <c r="H63" s="123">
        <f t="shared" si="4"/>
        <v>45962</v>
      </c>
    </row>
    <row r="64" spans="1:8" hidden="1" x14ac:dyDescent="0.35">
      <c r="A64" s="1"/>
      <c r="B64" s="122" t="str">
        <f>'Physical Futures'!B88</f>
        <v>Month</v>
      </c>
      <c r="C64" s="122" t="str">
        <f>'Physical Futures'!C88</f>
        <v xml:space="preserve"> November 2025</v>
      </c>
      <c r="D64" s="122">
        <f t="shared" si="8"/>
        <v>30</v>
      </c>
      <c r="E64" s="123">
        <f>WORKDAY(F52, 1, 'Futures Bank holidays'!$K$2:$K$48)</f>
        <v>45628</v>
      </c>
      <c r="F64" s="123">
        <f>WORKDAY(G65-1, -1, 'Futures Bank holidays'!$K$2:$K$67)</f>
        <v>45989</v>
      </c>
      <c r="G64" s="123">
        <f t="shared" ref="G64:G94" si="10">H63</f>
        <v>45962</v>
      </c>
      <c r="H64" s="123">
        <f t="shared" si="4"/>
        <v>45992</v>
      </c>
    </row>
    <row r="65" spans="1:8" hidden="1" x14ac:dyDescent="0.35">
      <c r="A65" s="1"/>
      <c r="B65" s="122" t="str">
        <f>'Physical Futures'!B89</f>
        <v>Month</v>
      </c>
      <c r="C65" s="122" t="str">
        <f>'Physical Futures'!C89</f>
        <v xml:space="preserve"> December 2025</v>
      </c>
      <c r="D65" s="122">
        <f t="shared" si="8"/>
        <v>31</v>
      </c>
      <c r="E65" s="123">
        <f>WORKDAY(F53, 1, 'Futures Bank holidays'!$K$2:$K$48)</f>
        <v>45657</v>
      </c>
      <c r="F65" s="123">
        <f>WORKDAY(G66-1, -1, 'Futures Bank holidays'!$K$2:$K$67)</f>
        <v>46021</v>
      </c>
      <c r="G65" s="123">
        <f t="shared" si="10"/>
        <v>45992</v>
      </c>
      <c r="H65" s="123">
        <f t="shared" si="4"/>
        <v>46023</v>
      </c>
    </row>
    <row r="66" spans="1:8" x14ac:dyDescent="0.35">
      <c r="A66" s="1"/>
      <c r="B66" s="122" t="str">
        <f>'Physical Futures'!B90</f>
        <v>Month</v>
      </c>
      <c r="C66" s="122" t="str">
        <f>'Physical Futures'!C90</f>
        <v xml:space="preserve"> January 2026</v>
      </c>
      <c r="D66" s="122">
        <f t="shared" si="8"/>
        <v>31</v>
      </c>
      <c r="E66" s="123">
        <f>WORKDAY(F54, 1, 'Futures Bank holidays'!$K$2:$K$48)</f>
        <v>45688</v>
      </c>
      <c r="F66" s="123">
        <f>WORKDAY(G67-1, -1, 'Futures Bank holidays'!$K$2:$K$67)</f>
        <v>46052</v>
      </c>
      <c r="G66" s="123">
        <f t="shared" si="10"/>
        <v>46023</v>
      </c>
      <c r="H66" s="123">
        <f t="shared" si="4"/>
        <v>46054</v>
      </c>
    </row>
    <row r="67" spans="1:8" x14ac:dyDescent="0.35">
      <c r="A67" s="1"/>
      <c r="B67" s="122" t="str">
        <f>'Physical Futures'!B91</f>
        <v>Month</v>
      </c>
      <c r="C67" s="122" t="str">
        <f>'Physical Futures'!C91</f>
        <v xml:space="preserve"> February 2026</v>
      </c>
      <c r="D67" s="122">
        <f t="shared" si="8"/>
        <v>28</v>
      </c>
      <c r="E67" s="123">
        <f>WORKDAY(F55, 1, 'Futures Bank holidays'!$K$2:$K$48)</f>
        <v>45716</v>
      </c>
      <c r="F67" s="123">
        <f>WORKDAY(G68-1, -1, 'Futures Bank holidays'!$K$2:$K$67)</f>
        <v>46080</v>
      </c>
      <c r="G67" s="123">
        <f t="shared" si="10"/>
        <v>46054</v>
      </c>
      <c r="H67" s="123">
        <f t="shared" si="4"/>
        <v>46082</v>
      </c>
    </row>
    <row r="68" spans="1:8" x14ac:dyDescent="0.35">
      <c r="A68" s="1"/>
      <c r="B68" s="122" t="str">
        <f>'Physical Futures'!B92</f>
        <v>Month</v>
      </c>
      <c r="C68" s="122" t="str">
        <f>'Physical Futures'!C92</f>
        <v xml:space="preserve"> March 2026</v>
      </c>
      <c r="D68" s="122">
        <f t="shared" si="8"/>
        <v>31</v>
      </c>
      <c r="E68" s="123">
        <f>WORKDAY(F56, 1, 'Futures Bank holidays'!$K$2:$K$48)</f>
        <v>45747</v>
      </c>
      <c r="F68" s="123">
        <f>WORKDAY(G69-1, -1, 'Futures Bank holidays'!$K$2:$K$67)</f>
        <v>46111</v>
      </c>
      <c r="G68" s="123">
        <f t="shared" si="10"/>
        <v>46082</v>
      </c>
      <c r="H68" s="123">
        <f t="shared" si="4"/>
        <v>46113</v>
      </c>
    </row>
    <row r="69" spans="1:8" x14ac:dyDescent="0.35">
      <c r="A69" s="1"/>
      <c r="B69" s="122" t="str">
        <f>'Physical Futures'!B93</f>
        <v>Month</v>
      </c>
      <c r="C69" s="122" t="str">
        <f>'Physical Futures'!C93</f>
        <v xml:space="preserve"> April 2026</v>
      </c>
      <c r="D69" s="122">
        <f t="shared" si="8"/>
        <v>30</v>
      </c>
      <c r="E69" s="123">
        <f>WORKDAY(F57, 1, 'Futures Bank holidays'!$K$2:$K$48)</f>
        <v>45777</v>
      </c>
      <c r="F69" s="123">
        <f>WORKDAY(G70-1, -1, 'Futures Bank holidays'!$K$2:$K$67)</f>
        <v>46141</v>
      </c>
      <c r="G69" s="123">
        <f t="shared" si="10"/>
        <v>46113</v>
      </c>
      <c r="H69" s="123">
        <f t="shared" si="4"/>
        <v>46143</v>
      </c>
    </row>
    <row r="70" spans="1:8" x14ac:dyDescent="0.35">
      <c r="A70" s="1"/>
      <c r="B70" s="122" t="str">
        <f>'Physical Futures'!B94</f>
        <v>Month</v>
      </c>
      <c r="C70" s="122" t="str">
        <f>'Physical Futures'!C94</f>
        <v xml:space="preserve"> May 2026</v>
      </c>
      <c r="D70" s="122">
        <f t="shared" si="8"/>
        <v>31</v>
      </c>
      <c r="E70" s="123">
        <f>WORKDAY(F58, 1, 'Futures Bank holidays'!$K$2:$K$48)</f>
        <v>45810</v>
      </c>
      <c r="F70" s="123">
        <f>WORKDAY(G71-1, -1, 'Futures Bank holidays'!$K$2:$K$67)</f>
        <v>46171</v>
      </c>
      <c r="G70" s="123">
        <f t="shared" si="10"/>
        <v>46143</v>
      </c>
      <c r="H70" s="123">
        <f t="shared" si="4"/>
        <v>46174</v>
      </c>
    </row>
    <row r="71" spans="1:8" x14ac:dyDescent="0.35">
      <c r="A71" s="1"/>
      <c r="B71" s="122" t="str">
        <f>'Physical Futures'!B95</f>
        <v>Month</v>
      </c>
      <c r="C71" s="122" t="str">
        <f>'Physical Futures'!C95</f>
        <v xml:space="preserve"> June 2026</v>
      </c>
      <c r="D71" s="122">
        <f t="shared" si="8"/>
        <v>30</v>
      </c>
      <c r="E71" s="123">
        <f>WORKDAY(F59, 1, 'Futures Bank holidays'!$K$2:$K$48)</f>
        <v>45838</v>
      </c>
      <c r="F71" s="123">
        <f>WORKDAY(G72-1, -1, 'Futures Bank holidays'!$K$2:$K$67)</f>
        <v>46202</v>
      </c>
      <c r="G71" s="123">
        <f t="shared" si="10"/>
        <v>46174</v>
      </c>
      <c r="H71" s="123">
        <f t="shared" si="4"/>
        <v>46204</v>
      </c>
    </row>
    <row r="72" spans="1:8" x14ac:dyDescent="0.35">
      <c r="A72" s="1"/>
      <c r="B72" s="122" t="str">
        <f>'Physical Futures'!B96</f>
        <v>Month</v>
      </c>
      <c r="C72" s="122" t="str">
        <f>'Physical Futures'!C96</f>
        <v xml:space="preserve"> July 2026</v>
      </c>
      <c r="D72" s="122">
        <f t="shared" si="8"/>
        <v>31</v>
      </c>
      <c r="E72" s="123">
        <f>WORKDAY(F60, 1, 'Futures Bank holidays'!$K$2:$K$48)</f>
        <v>45869</v>
      </c>
      <c r="F72" s="123">
        <f>WORKDAY(G73-1, -1, 'Futures Bank holidays'!$K$2:$K$67)</f>
        <v>46233</v>
      </c>
      <c r="G72" s="123">
        <f t="shared" si="10"/>
        <v>46204</v>
      </c>
      <c r="H72" s="123">
        <f t="shared" si="4"/>
        <v>46235</v>
      </c>
    </row>
    <row r="73" spans="1:8" x14ac:dyDescent="0.35">
      <c r="A73" s="1"/>
      <c r="B73" s="122" t="str">
        <f>'Physical Futures'!B97</f>
        <v>Month</v>
      </c>
      <c r="C73" s="122" t="str">
        <f>'Physical Futures'!C97</f>
        <v xml:space="preserve"> August 2026</v>
      </c>
      <c r="D73" s="122">
        <f t="shared" si="8"/>
        <v>31</v>
      </c>
      <c r="E73" s="123">
        <f>WORKDAY(F61, 1, 'Futures Bank holidays'!$K$2:$K$48)</f>
        <v>45901</v>
      </c>
      <c r="F73" s="123">
        <f>WORKDAY(G74-1, -1, 'Futures Bank holidays'!$K$2:$K$67)</f>
        <v>46262</v>
      </c>
      <c r="G73" s="123">
        <f t="shared" si="10"/>
        <v>46235</v>
      </c>
      <c r="H73" s="123">
        <f t="shared" si="4"/>
        <v>46266</v>
      </c>
    </row>
    <row r="74" spans="1:8" x14ac:dyDescent="0.35">
      <c r="A74" s="1"/>
      <c r="B74" s="122" t="str">
        <f>'Physical Futures'!B98</f>
        <v>Month</v>
      </c>
      <c r="C74" s="122" t="str">
        <f>'Physical Futures'!C98</f>
        <v xml:space="preserve"> September 2026</v>
      </c>
      <c r="D74" s="122">
        <f t="shared" si="8"/>
        <v>30</v>
      </c>
      <c r="E74" s="123">
        <f>WORKDAY(F62, 1, 'Futures Bank holidays'!$K$2:$K$48)</f>
        <v>45930</v>
      </c>
      <c r="F74" s="123">
        <f>WORKDAY(G75-1, -1, 'Futures Bank holidays'!$K$2:$K$67)</f>
        <v>46294</v>
      </c>
      <c r="G74" s="123">
        <f t="shared" si="10"/>
        <v>46266</v>
      </c>
      <c r="H74" s="123">
        <f t="shared" si="4"/>
        <v>46296</v>
      </c>
    </row>
    <row r="75" spans="1:8" x14ac:dyDescent="0.35">
      <c r="A75" s="1"/>
      <c r="B75" s="122" t="str">
        <f>'Physical Futures'!B99</f>
        <v>Month</v>
      </c>
      <c r="C75" s="122" t="str">
        <f>'Physical Futures'!C99</f>
        <v xml:space="preserve"> October 2026</v>
      </c>
      <c r="D75" s="122">
        <f t="shared" si="8"/>
        <v>31</v>
      </c>
      <c r="E75" s="123">
        <f>WORKDAY(F63, 1, 'Futures Bank holidays'!$K$2:$K$48)</f>
        <v>45961</v>
      </c>
      <c r="F75" s="123">
        <f>WORKDAY(G76-1, -1, 'Futures Bank holidays'!$K$2:$K$67)</f>
        <v>46325</v>
      </c>
      <c r="G75" s="123">
        <f t="shared" si="10"/>
        <v>46296</v>
      </c>
      <c r="H75" s="123">
        <f t="shared" si="4"/>
        <v>46327</v>
      </c>
    </row>
    <row r="76" spans="1:8" x14ac:dyDescent="0.35">
      <c r="A76" s="1"/>
      <c r="B76" s="122" t="str">
        <f>'Physical Futures'!B100</f>
        <v>Month</v>
      </c>
      <c r="C76" s="122" t="str">
        <f>'Physical Futures'!C100</f>
        <v xml:space="preserve"> November 2026</v>
      </c>
      <c r="D76" s="122">
        <f t="shared" si="8"/>
        <v>30</v>
      </c>
      <c r="E76" s="123">
        <f>WORKDAY(F64, 1, 'Futures Bank holidays'!$K$2:$K$48)</f>
        <v>45992</v>
      </c>
      <c r="F76" s="123">
        <f>WORKDAY(G77-1, -1, 'Futures Bank holidays'!$K$2:$K$67)</f>
        <v>46353</v>
      </c>
      <c r="G76" s="123">
        <f t="shared" si="10"/>
        <v>46327</v>
      </c>
      <c r="H76" s="123">
        <f t="shared" si="4"/>
        <v>46357</v>
      </c>
    </row>
    <row r="77" spans="1:8" x14ac:dyDescent="0.35">
      <c r="A77" s="1"/>
      <c r="B77" s="122" t="str">
        <f>'Physical Futures'!B101</f>
        <v>Month</v>
      </c>
      <c r="C77" s="122" t="str">
        <f>'Physical Futures'!C101</f>
        <v xml:space="preserve"> December 2026</v>
      </c>
      <c r="D77" s="122">
        <f t="shared" si="8"/>
        <v>31</v>
      </c>
      <c r="E77" s="123">
        <f>WORKDAY(F65, 1, 'Futures Bank holidays'!$K$2:$K$48)</f>
        <v>46022</v>
      </c>
      <c r="F77" s="123">
        <f>WORKDAY(G78-1, -1, 'Futures Bank holidays'!$K$2:$K$67)</f>
        <v>46386</v>
      </c>
      <c r="G77" s="123">
        <f t="shared" si="10"/>
        <v>46357</v>
      </c>
      <c r="H77" s="123">
        <f t="shared" si="4"/>
        <v>46388</v>
      </c>
    </row>
    <row r="78" spans="1:8" x14ac:dyDescent="0.35">
      <c r="A78" s="1"/>
      <c r="B78" s="80" t="str">
        <f>'Physical Futures'!B102</f>
        <v>Month</v>
      </c>
      <c r="C78" s="80" t="str">
        <f>'Physical Futures'!C102</f>
        <v xml:space="preserve"> January 2027</v>
      </c>
      <c r="D78" s="80">
        <f t="shared" si="8"/>
        <v>31</v>
      </c>
      <c r="E78" s="81">
        <f>WORKDAY(F66, 1, 'Futures Bank holidays'!$K$2:$K$48)</f>
        <v>46055</v>
      </c>
      <c r="F78" s="81">
        <f>WORKDAY(G79-1, -1, 'Futures Bank holidays'!$K$2:$K$67)</f>
        <v>46416</v>
      </c>
      <c r="G78" s="81">
        <f t="shared" si="10"/>
        <v>46388</v>
      </c>
      <c r="H78" s="81">
        <f t="shared" si="4"/>
        <v>46419</v>
      </c>
    </row>
    <row r="79" spans="1:8" x14ac:dyDescent="0.35">
      <c r="A79" s="1"/>
      <c r="B79" s="80" t="str">
        <f>'Physical Futures'!B103</f>
        <v>Month</v>
      </c>
      <c r="C79" s="80" t="str">
        <f>'Physical Futures'!C103</f>
        <v xml:space="preserve"> February 2027</v>
      </c>
      <c r="D79" s="80">
        <f t="shared" ref="D79:D94" si="11">H79-G79</f>
        <v>28</v>
      </c>
      <c r="E79" s="81">
        <f>WORKDAY(F67, 1, 'Futures Bank holidays'!$K$2:$K$48)</f>
        <v>46083</v>
      </c>
      <c r="F79" s="81">
        <f>WORKDAY(G80-1, -1, 'Futures Bank holidays'!$K$2:$K$67)</f>
        <v>46444</v>
      </c>
      <c r="G79" s="81">
        <f t="shared" si="10"/>
        <v>46419</v>
      </c>
      <c r="H79" s="81">
        <f t="shared" si="4"/>
        <v>46447</v>
      </c>
    </row>
    <row r="80" spans="1:8" x14ac:dyDescent="0.35">
      <c r="A80" s="1"/>
      <c r="B80" s="80" t="str">
        <f>'Physical Futures'!B104</f>
        <v>Month</v>
      </c>
      <c r="C80" s="80" t="str">
        <f>'Physical Futures'!C104</f>
        <v xml:space="preserve"> March 2027</v>
      </c>
      <c r="D80" s="80">
        <f t="shared" si="11"/>
        <v>31</v>
      </c>
      <c r="E80" s="81">
        <f>WORKDAY(F68, 1, 'Futures Bank holidays'!$K$2:$K$48)</f>
        <v>46112</v>
      </c>
      <c r="F80" s="81">
        <f>WORKDAY(G81-1, -1, 'Futures Bank holidays'!$K$2:$K$67)</f>
        <v>46476</v>
      </c>
      <c r="G80" s="81">
        <f t="shared" si="10"/>
        <v>46447</v>
      </c>
      <c r="H80" s="81">
        <f t="shared" si="4"/>
        <v>46478</v>
      </c>
    </row>
    <row r="81" spans="1:8" x14ac:dyDescent="0.35">
      <c r="A81" s="1"/>
      <c r="B81" s="80" t="str">
        <f>'Physical Futures'!B105</f>
        <v>Month</v>
      </c>
      <c r="C81" s="80" t="str">
        <f>'Physical Futures'!C105</f>
        <v xml:space="preserve"> April 2027</v>
      </c>
      <c r="D81" s="80">
        <f t="shared" si="11"/>
        <v>30</v>
      </c>
      <c r="E81" s="81">
        <f>WORKDAY(F69, 1, 'Futures Bank holidays'!$K$2:$K$48)</f>
        <v>46142</v>
      </c>
      <c r="F81" s="81">
        <f>WORKDAY(G82-1, -1, 'Futures Bank holidays'!$K$2:$K$67)</f>
        <v>46506</v>
      </c>
      <c r="G81" s="81">
        <f t="shared" si="10"/>
        <v>46478</v>
      </c>
      <c r="H81" s="81">
        <f t="shared" si="4"/>
        <v>46508</v>
      </c>
    </row>
    <row r="82" spans="1:8" x14ac:dyDescent="0.35">
      <c r="A82" s="1"/>
      <c r="B82" s="80" t="str">
        <f>'Physical Futures'!B106</f>
        <v>Month</v>
      </c>
      <c r="C82" s="80" t="str">
        <f>'Physical Futures'!C106</f>
        <v xml:space="preserve"> May 2027</v>
      </c>
      <c r="D82" s="80">
        <f t="shared" si="11"/>
        <v>31</v>
      </c>
      <c r="E82" s="81">
        <f>WORKDAY(F70, 1, 'Futures Bank holidays'!$K$2:$K$48)</f>
        <v>46174</v>
      </c>
      <c r="F82" s="81">
        <f>WORKDAY(G83-1, -1, 'Futures Bank holidays'!$K$2:$K$67)</f>
        <v>46535</v>
      </c>
      <c r="G82" s="81">
        <f t="shared" si="10"/>
        <v>46508</v>
      </c>
      <c r="H82" s="81">
        <f t="shared" si="4"/>
        <v>46539</v>
      </c>
    </row>
    <row r="83" spans="1:8" x14ac:dyDescent="0.35">
      <c r="A83" s="1"/>
      <c r="B83" s="80" t="str">
        <f>'Physical Futures'!B107</f>
        <v>Month</v>
      </c>
      <c r="C83" s="80" t="str">
        <f>'Physical Futures'!C107</f>
        <v xml:space="preserve"> June 2027</v>
      </c>
      <c r="D83" s="80">
        <f t="shared" si="11"/>
        <v>30</v>
      </c>
      <c r="E83" s="81">
        <f>WORKDAY(F71, 1, 'Futures Bank holidays'!$K$2:$K$48)</f>
        <v>46203</v>
      </c>
      <c r="F83" s="81">
        <f>WORKDAY(G84-1, -1, 'Futures Bank holidays'!$K$2:$K$67)</f>
        <v>46567</v>
      </c>
      <c r="G83" s="81">
        <f t="shared" si="10"/>
        <v>46539</v>
      </c>
      <c r="H83" s="81">
        <f t="shared" si="4"/>
        <v>46569</v>
      </c>
    </row>
    <row r="84" spans="1:8" x14ac:dyDescent="0.35">
      <c r="A84" s="1"/>
      <c r="B84" s="80" t="str">
        <f>'Physical Futures'!B108</f>
        <v>Month</v>
      </c>
      <c r="C84" s="80" t="str">
        <f>'Physical Futures'!C108</f>
        <v xml:space="preserve"> July 2027</v>
      </c>
      <c r="D84" s="80">
        <f t="shared" si="11"/>
        <v>31</v>
      </c>
      <c r="E84" s="81">
        <f>WORKDAY(F72, 1, 'Futures Bank holidays'!$K$2:$K$48)</f>
        <v>46234</v>
      </c>
      <c r="F84" s="81">
        <f>WORKDAY(G85-1, -1, 'Futures Bank holidays'!$K$2:$K$67)</f>
        <v>46598</v>
      </c>
      <c r="G84" s="81">
        <f t="shared" si="10"/>
        <v>46569</v>
      </c>
      <c r="H84" s="81">
        <f t="shared" si="4"/>
        <v>46600</v>
      </c>
    </row>
    <row r="85" spans="1:8" x14ac:dyDescent="0.35">
      <c r="A85" s="1"/>
      <c r="B85" s="80" t="str">
        <f>'Physical Futures'!B109</f>
        <v>Month</v>
      </c>
      <c r="C85" s="80" t="str">
        <f>'Physical Futures'!C109</f>
        <v xml:space="preserve"> August 2027</v>
      </c>
      <c r="D85" s="80">
        <f t="shared" si="11"/>
        <v>31</v>
      </c>
      <c r="E85" s="81">
        <f>WORKDAY(F73, 1, 'Futures Bank holidays'!$K$2:$K$48)</f>
        <v>46265</v>
      </c>
      <c r="F85" s="81">
        <f>WORKDAY(G86-1, -1, 'Futures Bank holidays'!$K$2:$K$67)</f>
        <v>46629</v>
      </c>
      <c r="G85" s="81">
        <f t="shared" si="10"/>
        <v>46600</v>
      </c>
      <c r="H85" s="81">
        <f t="shared" si="4"/>
        <v>46631</v>
      </c>
    </row>
    <row r="86" spans="1:8" x14ac:dyDescent="0.35">
      <c r="A86" s="1"/>
      <c r="B86" s="80" t="str">
        <f>'Physical Futures'!B110</f>
        <v>Month</v>
      </c>
      <c r="C86" s="80" t="str">
        <f>'Physical Futures'!C110</f>
        <v xml:space="preserve"> September 2027</v>
      </c>
      <c r="D86" s="80">
        <f t="shared" si="11"/>
        <v>30</v>
      </c>
      <c r="E86" s="81">
        <f>WORKDAY(F74, 1, 'Futures Bank holidays'!$K$2:$K$48)</f>
        <v>46295</v>
      </c>
      <c r="F86" s="81">
        <f>WORKDAY(G87-1, -1, 'Futures Bank holidays'!$K$2:$K$67)</f>
        <v>46659</v>
      </c>
      <c r="G86" s="81">
        <f t="shared" si="10"/>
        <v>46631</v>
      </c>
      <c r="H86" s="81">
        <f t="shared" si="4"/>
        <v>46661</v>
      </c>
    </row>
    <row r="87" spans="1:8" x14ac:dyDescent="0.35">
      <c r="A87" s="1"/>
      <c r="B87" s="80" t="str">
        <f>'Physical Futures'!B111</f>
        <v>Month</v>
      </c>
      <c r="C87" s="80" t="str">
        <f>'Physical Futures'!C111</f>
        <v xml:space="preserve"> October 2027</v>
      </c>
      <c r="D87" s="80">
        <f t="shared" si="11"/>
        <v>31</v>
      </c>
      <c r="E87" s="81">
        <f>WORKDAY(F75, 1, 'Futures Bank holidays'!$K$2:$K$48)</f>
        <v>46328</v>
      </c>
      <c r="F87" s="81">
        <f>WORKDAY(G88-1, -1, 'Futures Bank holidays'!$K$2:$K$67)</f>
        <v>46689</v>
      </c>
      <c r="G87" s="81">
        <f t="shared" si="10"/>
        <v>46661</v>
      </c>
      <c r="H87" s="81">
        <f t="shared" si="4"/>
        <v>46692</v>
      </c>
    </row>
    <row r="88" spans="1:8" x14ac:dyDescent="0.35">
      <c r="A88" s="1"/>
      <c r="B88" s="80" t="str">
        <f>'Physical Futures'!B112</f>
        <v>Month</v>
      </c>
      <c r="C88" s="80" t="str">
        <f>'Physical Futures'!C112</f>
        <v xml:space="preserve"> November 2027</v>
      </c>
      <c r="D88" s="80">
        <f t="shared" si="11"/>
        <v>30</v>
      </c>
      <c r="E88" s="81">
        <f>WORKDAY(F76, 1, 'Futures Bank holidays'!$K$2:$K$48)</f>
        <v>46356</v>
      </c>
      <c r="F88" s="81">
        <f>WORKDAY(G89-1, -1, 'Futures Bank holidays'!$K$2:$K$67)</f>
        <v>46720</v>
      </c>
      <c r="G88" s="81">
        <f t="shared" si="10"/>
        <v>46692</v>
      </c>
      <c r="H88" s="81">
        <f t="shared" si="4"/>
        <v>46722</v>
      </c>
    </row>
    <row r="89" spans="1:8" x14ac:dyDescent="0.35">
      <c r="A89" s="1"/>
      <c r="B89" s="80" t="str">
        <f>'Physical Futures'!B113</f>
        <v>Month</v>
      </c>
      <c r="C89" s="80" t="str">
        <f>'Physical Futures'!C113</f>
        <v xml:space="preserve"> December 2027</v>
      </c>
      <c r="D89" s="80">
        <f t="shared" si="11"/>
        <v>31</v>
      </c>
      <c r="E89" s="81">
        <f>WORKDAY(F77, 1, 'Futures Bank holidays'!$K$2:$K$48)</f>
        <v>46387</v>
      </c>
      <c r="F89" s="81">
        <f>WORKDAY(G90-1, -1, 'Futures Bank holidays'!$K$2:$K$67)</f>
        <v>46751</v>
      </c>
      <c r="G89" s="81">
        <f t="shared" si="10"/>
        <v>46722</v>
      </c>
      <c r="H89" s="81">
        <f t="shared" ref="H89:H94" si="12">EDATE(H88, 1)</f>
        <v>46753</v>
      </c>
    </row>
    <row r="90" spans="1:8" hidden="1" x14ac:dyDescent="0.35">
      <c r="A90" s="1"/>
      <c r="B90" s="80" t="str">
        <f>'Physical Futures'!B114</f>
        <v>Month</v>
      </c>
      <c r="C90" s="80" t="str">
        <f>'Physical Futures'!C114</f>
        <v xml:space="preserve"> January 2028</v>
      </c>
      <c r="D90" s="80">
        <f t="shared" si="11"/>
        <v>31</v>
      </c>
      <c r="E90" s="81">
        <f>WORKDAY(F78, 1, 'Futures Bank holidays'!$K$2:$K$48)</f>
        <v>46419</v>
      </c>
      <c r="F90" s="81">
        <f>WORKDAY(G91-1, -1, 'Futures Bank holidays'!$K$2:$K$67)</f>
        <v>46780</v>
      </c>
      <c r="G90" s="81">
        <f t="shared" si="10"/>
        <v>46753</v>
      </c>
      <c r="H90" s="81">
        <f t="shared" si="12"/>
        <v>46784</v>
      </c>
    </row>
    <row r="91" spans="1:8" hidden="1" x14ac:dyDescent="0.35">
      <c r="A91" s="1"/>
      <c r="B91" s="80" t="str">
        <f>'Physical Futures'!B115</f>
        <v>Month</v>
      </c>
      <c r="C91" s="80" t="str">
        <f>'Physical Futures'!C115</f>
        <v xml:space="preserve"> February 2028</v>
      </c>
      <c r="D91" s="80">
        <f t="shared" si="11"/>
        <v>29</v>
      </c>
      <c r="E91" s="81">
        <f>WORKDAY(F79, 1, 'Futures Bank holidays'!$K$2:$K$48)</f>
        <v>46447</v>
      </c>
      <c r="F91" s="81">
        <f>WORKDAY(G92-1, -1, 'Futures Bank holidays'!$K$2:$K$67)</f>
        <v>46811</v>
      </c>
      <c r="G91" s="81">
        <f t="shared" si="10"/>
        <v>46784</v>
      </c>
      <c r="H91" s="81">
        <f t="shared" si="12"/>
        <v>46813</v>
      </c>
    </row>
    <row r="92" spans="1:8" hidden="1" x14ac:dyDescent="0.35">
      <c r="A92" s="1"/>
      <c r="B92" s="80" t="str">
        <f>'Physical Futures'!B116</f>
        <v>Month</v>
      </c>
      <c r="C92" s="80" t="str">
        <f>'Physical Futures'!C116</f>
        <v xml:space="preserve"> March 2028</v>
      </c>
      <c r="D92" s="80">
        <f t="shared" si="11"/>
        <v>31</v>
      </c>
      <c r="E92" s="81">
        <f>WORKDAY(F80, 1, 'Futures Bank holidays'!$K$2:$K$48)</f>
        <v>46477</v>
      </c>
      <c r="F92" s="81">
        <f>WORKDAY(G93-1, -1, 'Futures Bank holidays'!$K$2:$K$67)</f>
        <v>46842</v>
      </c>
      <c r="G92" s="81">
        <f t="shared" si="10"/>
        <v>46813</v>
      </c>
      <c r="H92" s="81">
        <f t="shared" si="12"/>
        <v>46844</v>
      </c>
    </row>
    <row r="93" spans="1:8" hidden="1" x14ac:dyDescent="0.35">
      <c r="A93" s="1"/>
      <c r="B93" s="80" t="str">
        <f>'Physical Futures'!B117</f>
        <v>Month</v>
      </c>
      <c r="C93" s="80" t="str">
        <f>'Physical Futures'!C117</f>
        <v xml:space="preserve"> April 2028</v>
      </c>
      <c r="D93" s="80">
        <f t="shared" si="11"/>
        <v>30</v>
      </c>
      <c r="E93" s="81">
        <f>WORKDAY(F81, 1, 'Futures Bank holidays'!$K$2:$K$48)</f>
        <v>46507</v>
      </c>
      <c r="F93" s="81">
        <f>WORKDAY(G94-1, -1, 'Futures Bank holidays'!$K$2:$K$67)</f>
        <v>46871</v>
      </c>
      <c r="G93" s="81">
        <f t="shared" si="10"/>
        <v>46844</v>
      </c>
      <c r="H93" s="81">
        <f t="shared" si="12"/>
        <v>46874</v>
      </c>
    </row>
    <row r="94" spans="1:8" hidden="1" x14ac:dyDescent="0.35">
      <c r="A94" s="1"/>
      <c r="B94" s="80" t="str">
        <f>'Physical Futures'!B118</f>
        <v>Month</v>
      </c>
      <c r="C94" s="80" t="str">
        <f>'Physical Futures'!C118</f>
        <v xml:space="preserve"> May 2028</v>
      </c>
      <c r="D94" s="80">
        <f t="shared" si="11"/>
        <v>31</v>
      </c>
      <c r="E94" s="81">
        <f>WORKDAY(F82, 1, 'Futures Bank holidays'!$K$2:$K$48)</f>
        <v>46538</v>
      </c>
      <c r="F94" s="81" t="e">
        <f>WORKDAY(G95-1, -1, 'Futures Bank holidays'!$K$2:$K$67)</f>
        <v>#NUM!</v>
      </c>
      <c r="G94" s="81">
        <f t="shared" si="10"/>
        <v>46874</v>
      </c>
      <c r="H94" s="81">
        <f t="shared" si="12"/>
        <v>46905</v>
      </c>
    </row>
    <row r="95" spans="1:8" hidden="1" x14ac:dyDescent="0.35">
      <c r="A95" s="1"/>
    </row>
    <row r="96" spans="1:8" hidden="1" x14ac:dyDescent="0.35">
      <c r="A96" s="1"/>
    </row>
    <row r="97" spans="1:16" hidden="1" x14ac:dyDescent="0.35">
      <c r="A97" s="1"/>
      <c r="B97" s="98"/>
      <c r="C97" s="98"/>
      <c r="D97" s="98"/>
      <c r="E97" s="100"/>
      <c r="F97" s="100"/>
      <c r="G97" s="100">
        <f>H40</f>
        <v>45261</v>
      </c>
      <c r="H97" s="100">
        <f>EDATE(H40, 1)</f>
        <v>45292</v>
      </c>
    </row>
    <row r="98" spans="1:16" hidden="1" x14ac:dyDescent="0.35">
      <c r="B98" s="107" t="s">
        <v>281</v>
      </c>
      <c r="C98" s="107" t="s">
        <v>291</v>
      </c>
      <c r="D98" s="107">
        <f>H98-G98</f>
        <v>91</v>
      </c>
      <c r="E98" s="108">
        <v>44375</v>
      </c>
      <c r="F98" s="108">
        <v>44284</v>
      </c>
      <c r="G98" s="108">
        <v>44287</v>
      </c>
      <c r="H98" s="108">
        <v>44378</v>
      </c>
    </row>
    <row r="99" spans="1:16" hidden="1" x14ac:dyDescent="0.35">
      <c r="A99" s="1"/>
      <c r="B99" s="107" t="s">
        <v>281</v>
      </c>
      <c r="C99" s="107" t="s">
        <v>292</v>
      </c>
      <c r="D99" s="107">
        <f t="shared" ref="D99:D112" si="13">H99-G99</f>
        <v>92</v>
      </c>
      <c r="E99" s="108">
        <v>44375</v>
      </c>
      <c r="F99" s="108">
        <v>44375</v>
      </c>
      <c r="G99" s="108">
        <f>H98</f>
        <v>44378</v>
      </c>
      <c r="H99" s="108">
        <f>EDATE(H98, 3)</f>
        <v>44470</v>
      </c>
    </row>
    <row r="100" spans="1:16" hidden="1" x14ac:dyDescent="0.35">
      <c r="A100" s="1"/>
      <c r="B100" s="66" t="s">
        <v>281</v>
      </c>
      <c r="C100" s="66" t="s">
        <v>293</v>
      </c>
      <c r="D100" s="66">
        <f t="shared" si="13"/>
        <v>92</v>
      </c>
      <c r="E100" s="73">
        <v>44375</v>
      </c>
      <c r="F100" s="73">
        <v>44467</v>
      </c>
      <c r="G100" s="73">
        <f>H99</f>
        <v>44470</v>
      </c>
      <c r="H100" s="73">
        <f>EDATE(H99, 3)</f>
        <v>44562</v>
      </c>
    </row>
    <row r="101" spans="1:16" hidden="1" x14ac:dyDescent="0.35">
      <c r="A101" s="1"/>
      <c r="B101" s="66" t="s">
        <v>281</v>
      </c>
      <c r="C101" s="66" t="s">
        <v>294</v>
      </c>
      <c r="D101" s="66">
        <f t="shared" si="13"/>
        <v>90</v>
      </c>
      <c r="E101" s="73">
        <v>44375</v>
      </c>
      <c r="F101" s="73">
        <v>44559</v>
      </c>
      <c r="G101" s="73">
        <f>H100</f>
        <v>44562</v>
      </c>
      <c r="H101" s="73">
        <f>EDATE(H100, 3)</f>
        <v>44652</v>
      </c>
    </row>
    <row r="102" spans="1:16" hidden="1" x14ac:dyDescent="0.35">
      <c r="A102" s="1"/>
      <c r="B102" s="66" t="s">
        <v>281</v>
      </c>
      <c r="C102" s="66" t="s">
        <v>295</v>
      </c>
      <c r="D102" s="66">
        <f t="shared" si="13"/>
        <v>91</v>
      </c>
      <c r="E102" s="73">
        <v>44375</v>
      </c>
      <c r="F102" s="73">
        <v>44649</v>
      </c>
      <c r="G102" s="73">
        <f t="shared" ref="G102:G112" si="14">H101</f>
        <v>44652</v>
      </c>
      <c r="H102" s="73">
        <f t="shared" ref="H102:H112" si="15">EDATE(H101, 3)</f>
        <v>44743</v>
      </c>
    </row>
    <row r="103" spans="1:16" hidden="1" x14ac:dyDescent="0.35">
      <c r="A103" s="1"/>
      <c r="B103" s="66" t="s">
        <v>281</v>
      </c>
      <c r="C103" s="66" t="s">
        <v>296</v>
      </c>
      <c r="D103" s="66">
        <f t="shared" si="13"/>
        <v>92</v>
      </c>
      <c r="E103" s="73">
        <v>44375</v>
      </c>
      <c r="F103" s="73">
        <v>44740</v>
      </c>
      <c r="G103" s="73">
        <f t="shared" si="14"/>
        <v>44743</v>
      </c>
      <c r="H103" s="73">
        <f t="shared" si="15"/>
        <v>44835</v>
      </c>
    </row>
    <row r="104" spans="1:16" hidden="1" x14ac:dyDescent="0.35">
      <c r="A104" s="1"/>
      <c r="B104" s="66" t="s">
        <v>281</v>
      </c>
      <c r="C104" s="66" t="s">
        <v>297</v>
      </c>
      <c r="D104" s="66">
        <f t="shared" si="13"/>
        <v>92</v>
      </c>
      <c r="E104" s="73">
        <v>44375</v>
      </c>
      <c r="F104" s="73">
        <v>44832</v>
      </c>
      <c r="G104" s="73">
        <f t="shared" si="14"/>
        <v>44835</v>
      </c>
      <c r="H104" s="73">
        <f t="shared" si="15"/>
        <v>44927</v>
      </c>
    </row>
    <row r="105" spans="1:16" hidden="1" x14ac:dyDescent="0.35">
      <c r="A105" s="1"/>
      <c r="B105" s="66" t="s">
        <v>281</v>
      </c>
      <c r="C105" s="66" t="s">
        <v>298</v>
      </c>
      <c r="D105" s="66">
        <f t="shared" si="13"/>
        <v>90</v>
      </c>
      <c r="E105" s="73">
        <v>44375</v>
      </c>
      <c r="F105" s="73">
        <v>44923</v>
      </c>
      <c r="G105" s="73">
        <f t="shared" si="14"/>
        <v>44927</v>
      </c>
      <c r="H105" s="73">
        <f t="shared" si="15"/>
        <v>45017</v>
      </c>
    </row>
    <row r="106" spans="1:16" hidden="1" x14ac:dyDescent="0.35">
      <c r="B106" s="66" t="s">
        <v>281</v>
      </c>
      <c r="C106" s="66" t="s">
        <v>299</v>
      </c>
      <c r="D106" s="66">
        <f t="shared" si="13"/>
        <v>91</v>
      </c>
      <c r="E106" s="73">
        <v>44375</v>
      </c>
      <c r="F106" s="73">
        <v>45014</v>
      </c>
      <c r="G106" s="73">
        <f t="shared" si="14"/>
        <v>45017</v>
      </c>
      <c r="H106" s="73">
        <f t="shared" si="15"/>
        <v>45108</v>
      </c>
    </row>
    <row r="107" spans="1:16" hidden="1" x14ac:dyDescent="0.35">
      <c r="A107" s="1"/>
      <c r="B107" s="66" t="s">
        <v>281</v>
      </c>
      <c r="C107" s="66" t="s">
        <v>300</v>
      </c>
      <c r="D107" s="66">
        <f t="shared" si="13"/>
        <v>92</v>
      </c>
      <c r="E107" s="73">
        <v>44375</v>
      </c>
      <c r="F107" s="73">
        <v>45105</v>
      </c>
      <c r="G107" s="73">
        <f t="shared" si="14"/>
        <v>45108</v>
      </c>
      <c r="H107" s="73">
        <f t="shared" si="15"/>
        <v>45200</v>
      </c>
    </row>
    <row r="108" spans="1:16" hidden="1" x14ac:dyDescent="0.35">
      <c r="A108" s="1"/>
      <c r="B108" s="66" t="s">
        <v>281</v>
      </c>
      <c r="C108" s="66" t="s">
        <v>301</v>
      </c>
      <c r="D108" s="66">
        <f t="shared" si="13"/>
        <v>92</v>
      </c>
      <c r="E108" s="73">
        <v>44375</v>
      </c>
      <c r="F108" s="73">
        <v>45196</v>
      </c>
      <c r="G108" s="73">
        <f t="shared" si="14"/>
        <v>45200</v>
      </c>
      <c r="H108" s="73">
        <f t="shared" si="15"/>
        <v>45292</v>
      </c>
    </row>
    <row r="109" spans="1:16" hidden="1" x14ac:dyDescent="0.35">
      <c r="A109" s="1"/>
      <c r="B109" s="66" t="s">
        <v>281</v>
      </c>
      <c r="C109" s="66" t="s">
        <v>302</v>
      </c>
      <c r="D109" s="66">
        <f t="shared" si="13"/>
        <v>91</v>
      </c>
      <c r="E109" s="73">
        <v>44375</v>
      </c>
      <c r="F109" s="73">
        <v>45287</v>
      </c>
      <c r="G109" s="73">
        <f t="shared" si="14"/>
        <v>45292</v>
      </c>
      <c r="H109" s="73">
        <f t="shared" si="15"/>
        <v>45383</v>
      </c>
    </row>
    <row r="110" spans="1:16" hidden="1" x14ac:dyDescent="0.35">
      <c r="A110" s="1"/>
      <c r="B110" s="66" t="s">
        <v>281</v>
      </c>
      <c r="C110" s="66" t="s">
        <v>303</v>
      </c>
      <c r="D110" s="66">
        <f t="shared" si="13"/>
        <v>91</v>
      </c>
      <c r="E110" s="73">
        <f>WORKDAY(F99, 1, 'Futures Bank holidays'!$K$2:$K$48)</f>
        <v>44376</v>
      </c>
      <c r="F110" s="73">
        <v>45377</v>
      </c>
      <c r="G110" s="73">
        <f t="shared" si="14"/>
        <v>45383</v>
      </c>
      <c r="H110" s="73">
        <f t="shared" si="15"/>
        <v>45474</v>
      </c>
    </row>
    <row r="111" spans="1:16" hidden="1" x14ac:dyDescent="0.35">
      <c r="A111" s="1"/>
      <c r="B111" s="66" t="s">
        <v>281</v>
      </c>
      <c r="C111" s="66" t="s">
        <v>304</v>
      </c>
      <c r="D111" s="66">
        <f t="shared" si="13"/>
        <v>92</v>
      </c>
      <c r="E111" s="73">
        <f>WORKDAY(F100, 1, 'Futures Bank holidays'!$K$2:$K$48)</f>
        <v>44468</v>
      </c>
      <c r="F111" s="73">
        <v>45469</v>
      </c>
      <c r="G111" s="73">
        <f t="shared" si="14"/>
        <v>45474</v>
      </c>
      <c r="H111" s="73">
        <f t="shared" si="15"/>
        <v>45566</v>
      </c>
    </row>
    <row r="112" spans="1:16" s="1" customFormat="1" hidden="1" x14ac:dyDescent="0.35">
      <c r="B112" s="66" t="s">
        <v>281</v>
      </c>
      <c r="C112" s="66" t="s">
        <v>305</v>
      </c>
      <c r="D112" s="66">
        <f t="shared" si="13"/>
        <v>92</v>
      </c>
      <c r="E112" s="73">
        <f>WORKDAY(F101, 1, 'Futures Bank holidays'!$K$2:$K$48)</f>
        <v>44560</v>
      </c>
      <c r="F112" s="73">
        <f>WORKDAY(G112, -3, 'Futures Bank holidays'!$K$2:$K$67)</f>
        <v>45561</v>
      </c>
      <c r="G112" s="73">
        <f t="shared" si="14"/>
        <v>45566</v>
      </c>
      <c r="H112" s="73">
        <f t="shared" si="15"/>
        <v>45658</v>
      </c>
      <c r="I112" s="72"/>
      <c r="J112" s="71"/>
      <c r="K112"/>
      <c r="L112"/>
      <c r="M112"/>
      <c r="N112"/>
      <c r="O112"/>
      <c r="P112"/>
    </row>
    <row r="113" spans="2:16" s="1" customFormat="1" hidden="1" x14ac:dyDescent="0.35">
      <c r="B113" s="122" t="s">
        <v>281</v>
      </c>
      <c r="C113" s="122" t="s">
        <v>306</v>
      </c>
      <c r="D113" s="122">
        <f t="shared" ref="D113:D120" si="16">H113-G113</f>
        <v>90</v>
      </c>
      <c r="E113" s="123">
        <f>WORKDAY(F102, 1, 'Futures Bank holidays'!$K$2:$K$48)</f>
        <v>44650</v>
      </c>
      <c r="F113" s="123">
        <f>WORKDAY(G113, -3, 'Futures Bank holidays'!$K$2:$K$67)</f>
        <v>45653</v>
      </c>
      <c r="G113" s="123">
        <f t="shared" ref="G113:G120" si="17">H112</f>
        <v>45658</v>
      </c>
      <c r="H113" s="123">
        <f t="shared" ref="H113:H132" si="18">EDATE(H112, 3)</f>
        <v>45748</v>
      </c>
      <c r="I113" s="72"/>
      <c r="J113" s="71"/>
      <c r="K113"/>
      <c r="L113"/>
      <c r="M113"/>
      <c r="N113"/>
      <c r="O113"/>
      <c r="P113"/>
    </row>
    <row r="114" spans="2:16" s="1" customFormat="1" hidden="1" x14ac:dyDescent="0.35">
      <c r="B114" s="122" t="s">
        <v>281</v>
      </c>
      <c r="C114" s="122" t="s">
        <v>307</v>
      </c>
      <c r="D114" s="122">
        <f t="shared" si="16"/>
        <v>91</v>
      </c>
      <c r="E114" s="123">
        <f>WORKDAY(F103, 1, 'Futures Bank holidays'!$K$2:$K$48)</f>
        <v>44741</v>
      </c>
      <c r="F114" s="123">
        <f>WORKDAY(G114, -3, 'Futures Bank holidays'!$K$2:$K$67)</f>
        <v>45743</v>
      </c>
      <c r="G114" s="123">
        <f t="shared" si="17"/>
        <v>45748</v>
      </c>
      <c r="H114" s="123">
        <f t="shared" si="18"/>
        <v>45839</v>
      </c>
      <c r="I114" s="72"/>
      <c r="J114" s="71"/>
      <c r="K114"/>
      <c r="L114"/>
      <c r="M114"/>
      <c r="N114"/>
      <c r="O114"/>
      <c r="P114"/>
    </row>
    <row r="115" spans="2:16" s="1" customFormat="1" hidden="1" x14ac:dyDescent="0.35">
      <c r="B115" s="122" t="s">
        <v>281</v>
      </c>
      <c r="C115" s="122" t="s">
        <v>308</v>
      </c>
      <c r="D115" s="122">
        <f t="shared" si="16"/>
        <v>92</v>
      </c>
      <c r="E115" s="123">
        <f>WORKDAY(F104, 1, 'Futures Bank holidays'!$K$2:$K$48)</f>
        <v>44833</v>
      </c>
      <c r="F115" s="123">
        <f>WORKDAY(G115, -3, 'Futures Bank holidays'!$K$2:$K$67)</f>
        <v>45834</v>
      </c>
      <c r="G115" s="123">
        <f t="shared" si="17"/>
        <v>45839</v>
      </c>
      <c r="H115" s="123">
        <f t="shared" si="18"/>
        <v>45931</v>
      </c>
      <c r="I115" s="72"/>
      <c r="J115" s="71"/>
      <c r="K115"/>
      <c r="L115"/>
      <c r="M115"/>
      <c r="N115"/>
      <c r="O115"/>
      <c r="P115"/>
    </row>
    <row r="116" spans="2:16" s="1" customFormat="1" hidden="1" x14ac:dyDescent="0.35">
      <c r="B116" s="122" t="s">
        <v>281</v>
      </c>
      <c r="C116" s="122" t="s">
        <v>309</v>
      </c>
      <c r="D116" s="122">
        <f t="shared" si="16"/>
        <v>92</v>
      </c>
      <c r="E116" s="123">
        <f>WORKDAY(F105, 1, 'Futures Bank holidays'!$K$2:$K$48)</f>
        <v>44924</v>
      </c>
      <c r="F116" s="123">
        <f>WORKDAY(G116, -3, 'Futures Bank holidays'!$K$2:$K$67)</f>
        <v>45926</v>
      </c>
      <c r="G116" s="123">
        <f t="shared" si="17"/>
        <v>45931</v>
      </c>
      <c r="H116" s="123">
        <f t="shared" si="18"/>
        <v>46023</v>
      </c>
      <c r="I116" s="72"/>
      <c r="J116" s="71"/>
      <c r="K116"/>
      <c r="L116"/>
      <c r="M116"/>
      <c r="N116"/>
      <c r="O116"/>
      <c r="P116"/>
    </row>
    <row r="117" spans="2:16" s="1" customFormat="1" hidden="1" x14ac:dyDescent="0.35">
      <c r="B117" s="122" t="s">
        <v>281</v>
      </c>
      <c r="C117" s="122" t="s">
        <v>310</v>
      </c>
      <c r="D117" s="122">
        <f t="shared" si="16"/>
        <v>90</v>
      </c>
      <c r="E117" s="123">
        <f>WORKDAY(F106, 1, 'Futures Bank holidays'!$K$2:$K$48)</f>
        <v>45015</v>
      </c>
      <c r="F117" s="123">
        <f>WORKDAY(G117, -3, 'Futures Bank holidays'!$K$2:$K$67)</f>
        <v>46020</v>
      </c>
      <c r="G117" s="123">
        <f t="shared" si="17"/>
        <v>46023</v>
      </c>
      <c r="H117" s="123">
        <f t="shared" si="18"/>
        <v>46113</v>
      </c>
      <c r="I117" s="72"/>
      <c r="J117" s="71"/>
      <c r="K117"/>
      <c r="L117"/>
      <c r="M117"/>
      <c r="N117"/>
      <c r="O117"/>
      <c r="P117"/>
    </row>
    <row r="118" spans="2:16" s="1" customFormat="1" x14ac:dyDescent="0.35">
      <c r="B118" s="122" t="s">
        <v>281</v>
      </c>
      <c r="C118" s="122" t="s">
        <v>311</v>
      </c>
      <c r="D118" s="122">
        <f t="shared" si="16"/>
        <v>91</v>
      </c>
      <c r="E118" s="123">
        <f>WORKDAY(F107, 1, 'Futures Bank holidays'!$K$2:$K$48)</f>
        <v>45106</v>
      </c>
      <c r="F118" s="123">
        <f>WORKDAY(G118, -3, 'Futures Bank holidays'!$K$2:$K$67)</f>
        <v>46108</v>
      </c>
      <c r="G118" s="123">
        <f t="shared" si="17"/>
        <v>46113</v>
      </c>
      <c r="H118" s="123">
        <f t="shared" si="18"/>
        <v>46204</v>
      </c>
      <c r="I118" s="72"/>
      <c r="J118" s="71"/>
      <c r="K118"/>
      <c r="L118"/>
      <c r="M118"/>
      <c r="N118"/>
      <c r="O118"/>
      <c r="P118"/>
    </row>
    <row r="119" spans="2:16" s="1" customFormat="1" x14ac:dyDescent="0.35">
      <c r="B119" s="122" t="s">
        <v>281</v>
      </c>
      <c r="C119" s="122" t="s">
        <v>312</v>
      </c>
      <c r="D119" s="122">
        <f t="shared" si="16"/>
        <v>92</v>
      </c>
      <c r="E119" s="123">
        <f>WORKDAY(F108, 1, 'Futures Bank holidays'!$K$2:$K$48)</f>
        <v>45197</v>
      </c>
      <c r="F119" s="123">
        <f>WORKDAY(G119, -3, 'Futures Bank holidays'!$K$2:$K$67)</f>
        <v>46199</v>
      </c>
      <c r="G119" s="123">
        <f t="shared" si="17"/>
        <v>46204</v>
      </c>
      <c r="H119" s="123">
        <f t="shared" si="18"/>
        <v>46296</v>
      </c>
      <c r="I119" s="72"/>
      <c r="J119" s="71"/>
      <c r="K119"/>
      <c r="L119"/>
      <c r="M119"/>
      <c r="N119"/>
      <c r="O119"/>
      <c r="P119"/>
    </row>
    <row r="120" spans="2:16" s="1" customFormat="1" x14ac:dyDescent="0.35">
      <c r="B120" s="122" t="s">
        <v>281</v>
      </c>
      <c r="C120" s="122" t="s">
        <v>313</v>
      </c>
      <c r="D120" s="122">
        <f t="shared" si="16"/>
        <v>92</v>
      </c>
      <c r="E120" s="123">
        <f>WORKDAY(F109, 1, 'Futures Bank holidays'!$K$2:$K$48)</f>
        <v>45288</v>
      </c>
      <c r="F120" s="123">
        <f>WORKDAY(G120, -3, 'Futures Bank holidays'!$K$2:$K$67)</f>
        <v>46293</v>
      </c>
      <c r="G120" s="123">
        <f t="shared" si="17"/>
        <v>46296</v>
      </c>
      <c r="H120" s="123">
        <f t="shared" si="18"/>
        <v>46388</v>
      </c>
      <c r="I120" s="72"/>
      <c r="J120" s="71"/>
      <c r="K120"/>
      <c r="L120"/>
      <c r="M120"/>
      <c r="N120"/>
      <c r="O120"/>
      <c r="P120"/>
    </row>
    <row r="121" spans="2:16" s="1" customFormat="1" x14ac:dyDescent="0.35">
      <c r="B121" s="122" t="s">
        <v>281</v>
      </c>
      <c r="C121" s="122" t="s">
        <v>314</v>
      </c>
      <c r="D121" s="122">
        <f t="shared" ref="D121:D124" si="19">H121-G121</f>
        <v>90</v>
      </c>
      <c r="E121" s="123">
        <f>WORKDAY(F110, 1, 'Futures Bank holidays'!$K$2:$K$48)</f>
        <v>45378</v>
      </c>
      <c r="F121" s="123">
        <f>WORKDAY(G121, -3, 'Futures Bank holidays'!$K$2:$K$67)</f>
        <v>46385</v>
      </c>
      <c r="G121" s="123">
        <f t="shared" ref="G121:G124" si="20">H120</f>
        <v>46388</v>
      </c>
      <c r="H121" s="123">
        <f t="shared" si="18"/>
        <v>46478</v>
      </c>
      <c r="I121" s="72"/>
      <c r="J121" s="71"/>
      <c r="K121"/>
      <c r="L121"/>
      <c r="M121"/>
      <c r="N121"/>
      <c r="O121"/>
      <c r="P121"/>
    </row>
    <row r="122" spans="2:16" s="1" customFormat="1" x14ac:dyDescent="0.35">
      <c r="B122" s="122" t="s">
        <v>281</v>
      </c>
      <c r="C122" s="122" t="s">
        <v>315</v>
      </c>
      <c r="D122" s="122">
        <f t="shared" si="19"/>
        <v>91</v>
      </c>
      <c r="E122" s="123">
        <f>WORKDAY(F111, 1, 'Futures Bank holidays'!$K$2:$K$48)</f>
        <v>45470</v>
      </c>
      <c r="F122" s="123">
        <f>WORKDAY(G122, -3, 'Futures Bank holidays'!$K$2:$K$67)</f>
        <v>46471</v>
      </c>
      <c r="G122" s="123">
        <f t="shared" si="20"/>
        <v>46478</v>
      </c>
      <c r="H122" s="123">
        <f t="shared" si="18"/>
        <v>46569</v>
      </c>
      <c r="I122" s="72"/>
      <c r="J122" s="71"/>
      <c r="K122"/>
      <c r="L122"/>
      <c r="M122"/>
      <c r="N122"/>
      <c r="O122"/>
      <c r="P122"/>
    </row>
    <row r="123" spans="2:16" s="1" customFormat="1" x14ac:dyDescent="0.35">
      <c r="B123" s="122" t="s">
        <v>281</v>
      </c>
      <c r="C123" s="122" t="s">
        <v>316</v>
      </c>
      <c r="D123" s="122">
        <f t="shared" si="19"/>
        <v>92</v>
      </c>
      <c r="E123" s="123">
        <f>WORKDAY(F112, 1, 'Futures Bank holidays'!$K$2:$K$48)</f>
        <v>45562</v>
      </c>
      <c r="F123" s="123">
        <f>WORKDAY(G123, -3, 'Futures Bank holidays'!$K$2:$K$67)</f>
        <v>46566</v>
      </c>
      <c r="G123" s="123">
        <f t="shared" si="20"/>
        <v>46569</v>
      </c>
      <c r="H123" s="123">
        <f t="shared" si="18"/>
        <v>46661</v>
      </c>
      <c r="I123" s="72"/>
      <c r="J123" s="71"/>
      <c r="K123"/>
      <c r="L123"/>
      <c r="M123"/>
      <c r="N123"/>
      <c r="O123"/>
      <c r="P123"/>
    </row>
    <row r="124" spans="2:16" s="1" customFormat="1" x14ac:dyDescent="0.35">
      <c r="B124" s="122" t="s">
        <v>281</v>
      </c>
      <c r="C124" s="122" t="s">
        <v>317</v>
      </c>
      <c r="D124" s="122">
        <f t="shared" si="19"/>
        <v>92</v>
      </c>
      <c r="E124" s="123">
        <f>WORKDAY(F113, 1, 'Futures Bank holidays'!$K$2:$K$48)</f>
        <v>45656</v>
      </c>
      <c r="F124" s="123">
        <f>WORKDAY(G124, -3, 'Futures Bank holidays'!$K$2:$K$67)</f>
        <v>46658</v>
      </c>
      <c r="G124" s="123">
        <f t="shared" si="20"/>
        <v>46661</v>
      </c>
      <c r="H124" s="123">
        <f t="shared" si="18"/>
        <v>46753</v>
      </c>
      <c r="I124" s="72"/>
      <c r="J124" s="71"/>
      <c r="K124"/>
      <c r="L124"/>
      <c r="M124"/>
      <c r="N124"/>
      <c r="O124"/>
      <c r="P124"/>
    </row>
    <row r="125" spans="2:16" s="1" customFormat="1" x14ac:dyDescent="0.35">
      <c r="B125" s="122" t="s">
        <v>281</v>
      </c>
      <c r="C125" s="122" t="s">
        <v>318</v>
      </c>
      <c r="D125" s="122">
        <f t="shared" ref="D125:D128" si="21">H125-G125</f>
        <v>91</v>
      </c>
      <c r="E125" s="123">
        <f>WORKDAY(F114, 1, 'Futures Bank holidays'!$K$2:$K$48)</f>
        <v>45744</v>
      </c>
      <c r="F125" s="123">
        <f>WORKDAY(G125, -3, 'Futures Bank holidays'!$K$2:$K$67)</f>
        <v>46750</v>
      </c>
      <c r="G125" s="123">
        <f t="shared" ref="G125:G128" si="22">H124</f>
        <v>46753</v>
      </c>
      <c r="H125" s="123">
        <f t="shared" si="18"/>
        <v>46844</v>
      </c>
      <c r="I125" s="72"/>
      <c r="J125" s="71"/>
      <c r="K125"/>
      <c r="L125"/>
      <c r="M125"/>
      <c r="N125"/>
      <c r="O125"/>
      <c r="P125"/>
    </row>
    <row r="126" spans="2:16" s="1" customFormat="1" x14ac:dyDescent="0.35">
      <c r="B126" s="122" t="s">
        <v>281</v>
      </c>
      <c r="C126" s="122" t="s">
        <v>319</v>
      </c>
      <c r="D126" s="122">
        <f t="shared" si="21"/>
        <v>91</v>
      </c>
      <c r="E126" s="123">
        <f>WORKDAY(F115, 1, 'Futures Bank holidays'!$K$2:$K$48)</f>
        <v>45835</v>
      </c>
      <c r="F126" s="123">
        <f>WORKDAY(G126, -3, 'Futures Bank holidays'!$K$2:$K$67)</f>
        <v>46841</v>
      </c>
      <c r="G126" s="123">
        <f t="shared" si="22"/>
        <v>46844</v>
      </c>
      <c r="H126" s="123">
        <f t="shared" si="18"/>
        <v>46935</v>
      </c>
      <c r="I126" s="72"/>
      <c r="J126" s="71"/>
      <c r="K126"/>
      <c r="L126"/>
      <c r="M126"/>
      <c r="N126"/>
      <c r="O126"/>
      <c r="P126"/>
    </row>
    <row r="127" spans="2:16" s="1" customFormat="1" x14ac:dyDescent="0.35">
      <c r="B127" s="122" t="s">
        <v>281</v>
      </c>
      <c r="C127" s="122" t="s">
        <v>320</v>
      </c>
      <c r="D127" s="122">
        <f t="shared" si="21"/>
        <v>92</v>
      </c>
      <c r="E127" s="123">
        <f>WORKDAY(F116, 1, 'Futures Bank holidays'!$K$2:$K$48)</f>
        <v>45929</v>
      </c>
      <c r="F127" s="123">
        <f>WORKDAY(G127, -3, 'Futures Bank holidays'!$K$2:$K$67)</f>
        <v>46932</v>
      </c>
      <c r="G127" s="123">
        <f t="shared" si="22"/>
        <v>46935</v>
      </c>
      <c r="H127" s="123">
        <f t="shared" si="18"/>
        <v>47027</v>
      </c>
      <c r="I127" s="72"/>
      <c r="J127" s="71"/>
      <c r="K127"/>
      <c r="L127"/>
      <c r="M127"/>
      <c r="N127"/>
      <c r="O127"/>
      <c r="P127"/>
    </row>
    <row r="128" spans="2:16" s="1" customFormat="1" x14ac:dyDescent="0.35">
      <c r="B128" s="122" t="s">
        <v>281</v>
      </c>
      <c r="C128" s="122" t="s">
        <v>321</v>
      </c>
      <c r="D128" s="122">
        <f t="shared" si="21"/>
        <v>92</v>
      </c>
      <c r="E128" s="123">
        <f>WORKDAY(F117, 1, 'Futures Bank holidays'!$K$2:$K$48)</f>
        <v>46021</v>
      </c>
      <c r="F128" s="123">
        <f>WORKDAY(G128, -3, 'Futures Bank holidays'!$K$2:$K$67)</f>
        <v>47023</v>
      </c>
      <c r="G128" s="123">
        <f t="shared" si="22"/>
        <v>47027</v>
      </c>
      <c r="H128" s="123">
        <f t="shared" si="18"/>
        <v>47119</v>
      </c>
      <c r="I128" s="72"/>
      <c r="J128" s="71"/>
      <c r="K128"/>
      <c r="L128"/>
      <c r="M128"/>
      <c r="N128"/>
      <c r="O128"/>
      <c r="P128"/>
    </row>
    <row r="129" spans="2:16" s="1" customFormat="1" x14ac:dyDescent="0.35">
      <c r="B129" s="80" t="s">
        <v>281</v>
      </c>
      <c r="C129" s="80" t="s">
        <v>325</v>
      </c>
      <c r="D129" s="80">
        <f t="shared" ref="D129:D132" si="23">H129-G129</f>
        <v>90</v>
      </c>
      <c r="E129" s="81">
        <f>WORKDAY(F118, 1, 'Futures Bank holidays'!$K$2:$K$48)</f>
        <v>46111</v>
      </c>
      <c r="F129" s="81">
        <f>WORKDAY(G129, -3, 'Futures Bank holidays'!$K$2:$K$67)</f>
        <v>47114</v>
      </c>
      <c r="G129" s="81">
        <f t="shared" ref="G129:G132" si="24">H128</f>
        <v>47119</v>
      </c>
      <c r="H129" s="81">
        <f t="shared" si="18"/>
        <v>47209</v>
      </c>
      <c r="I129" s="72"/>
      <c r="J129" s="71"/>
      <c r="K129"/>
      <c r="L129"/>
      <c r="M129"/>
      <c r="N129"/>
      <c r="O129"/>
      <c r="P129"/>
    </row>
    <row r="130" spans="2:16" s="1" customFormat="1" x14ac:dyDescent="0.35">
      <c r="B130" s="80" t="s">
        <v>281</v>
      </c>
      <c r="C130" s="80" t="s">
        <v>596</v>
      </c>
      <c r="D130" s="80">
        <f t="shared" si="23"/>
        <v>91</v>
      </c>
      <c r="E130" s="81">
        <f>WORKDAY(F119, 1, 'Futures Bank holidays'!$K$2:$K$48)</f>
        <v>46202</v>
      </c>
      <c r="F130" s="81">
        <f>WORKDAY(G130, -3, 'Futures Bank holidays'!$K$2:$K$67)</f>
        <v>47204</v>
      </c>
      <c r="G130" s="81">
        <f t="shared" si="24"/>
        <v>47209</v>
      </c>
      <c r="H130" s="81">
        <f t="shared" si="18"/>
        <v>47300</v>
      </c>
      <c r="I130" s="72"/>
      <c r="J130" s="71"/>
      <c r="K130"/>
      <c r="L130"/>
      <c r="M130"/>
      <c r="N130"/>
      <c r="O130"/>
      <c r="P130"/>
    </row>
    <row r="131" spans="2:16" s="1" customFormat="1" x14ac:dyDescent="0.35">
      <c r="B131" s="80" t="s">
        <v>281</v>
      </c>
      <c r="C131" s="80" t="s">
        <v>597</v>
      </c>
      <c r="D131" s="80">
        <f t="shared" si="23"/>
        <v>92</v>
      </c>
      <c r="E131" s="81">
        <f>WORKDAY(F120, 1, 'Futures Bank holidays'!$K$2:$K$48)</f>
        <v>46294</v>
      </c>
      <c r="F131" s="81">
        <f>WORKDAY(G131, -3, 'Futures Bank holidays'!$K$2:$K$67)</f>
        <v>47296</v>
      </c>
      <c r="G131" s="81">
        <f t="shared" si="24"/>
        <v>47300</v>
      </c>
      <c r="H131" s="81">
        <f t="shared" si="18"/>
        <v>47392</v>
      </c>
      <c r="I131" s="72"/>
      <c r="J131" s="71"/>
      <c r="K131"/>
      <c r="L131"/>
      <c r="M131"/>
      <c r="N131"/>
      <c r="O131"/>
      <c r="P131"/>
    </row>
    <row r="132" spans="2:16" s="1" customFormat="1" x14ac:dyDescent="0.35">
      <c r="B132" s="80" t="s">
        <v>281</v>
      </c>
      <c r="C132" s="80" t="s">
        <v>598</v>
      </c>
      <c r="D132" s="80">
        <f t="shared" si="23"/>
        <v>92</v>
      </c>
      <c r="E132" s="81">
        <f>WORKDAY(F121, 1, 'Futures Bank holidays'!$K$2:$K$48)</f>
        <v>46386</v>
      </c>
      <c r="F132" s="81">
        <f>WORKDAY(G132, -3, 'Futures Bank holidays'!$K$2:$K$67)</f>
        <v>47387</v>
      </c>
      <c r="G132" s="81">
        <f t="shared" si="24"/>
        <v>47392</v>
      </c>
      <c r="H132" s="81">
        <f t="shared" si="18"/>
        <v>47484</v>
      </c>
      <c r="I132" s="72"/>
      <c r="J132" s="71"/>
      <c r="K132"/>
      <c r="L132"/>
      <c r="M132"/>
      <c r="N132"/>
      <c r="O132"/>
      <c r="P132"/>
    </row>
    <row r="133" spans="2:16" s="1" customFormat="1" hidden="1" x14ac:dyDescent="0.35">
      <c r="B133" s="107" t="s">
        <v>326</v>
      </c>
      <c r="C133" s="107" t="s">
        <v>331</v>
      </c>
      <c r="D133" s="107">
        <f t="shared" ref="D133:D157" si="25">H133-G133</f>
        <v>183</v>
      </c>
      <c r="E133" s="108">
        <v>44375</v>
      </c>
      <c r="F133" s="108">
        <f>WORKDAY(G133, -3, 'Futures Bank holidays'!$K$2:$K$67)</f>
        <v>44284</v>
      </c>
      <c r="G133" s="108">
        <v>44287</v>
      </c>
      <c r="H133" s="108">
        <v>44470</v>
      </c>
      <c r="I133" s="72"/>
      <c r="J133" s="71"/>
      <c r="K133"/>
      <c r="L133"/>
      <c r="M133"/>
      <c r="N133"/>
      <c r="O133"/>
      <c r="P133"/>
    </row>
    <row r="134" spans="2:16" s="1" customFormat="1" hidden="1" x14ac:dyDescent="0.35">
      <c r="B134" s="66" t="s">
        <v>326</v>
      </c>
      <c r="C134" s="66" t="s">
        <v>332</v>
      </c>
      <c r="D134" s="66">
        <f t="shared" si="25"/>
        <v>182</v>
      </c>
      <c r="E134" s="73">
        <v>44375</v>
      </c>
      <c r="F134" s="73">
        <f>WORKDAY(G134, -3, 'Futures Bank holidays'!$K$2:$K$67)</f>
        <v>44467</v>
      </c>
      <c r="G134" s="73">
        <f t="shared" ref="G134:G157" si="26">H133</f>
        <v>44470</v>
      </c>
      <c r="H134" s="73">
        <f>EDATE(H133, 6)</f>
        <v>44652</v>
      </c>
      <c r="I134" s="72"/>
      <c r="J134" s="71"/>
      <c r="K134"/>
      <c r="L134"/>
      <c r="M134"/>
      <c r="N134"/>
      <c r="O134"/>
      <c r="P134"/>
    </row>
    <row r="135" spans="2:16" s="1" customFormat="1" hidden="1" x14ac:dyDescent="0.35">
      <c r="B135" s="66" t="s">
        <v>326</v>
      </c>
      <c r="C135" s="66" t="s">
        <v>333</v>
      </c>
      <c r="D135" s="66">
        <f t="shared" si="25"/>
        <v>183</v>
      </c>
      <c r="E135" s="73">
        <v>44375</v>
      </c>
      <c r="F135" s="73">
        <f>WORKDAY(G135, -3, 'Futures Bank holidays'!$K$2:$K$67)</f>
        <v>44649</v>
      </c>
      <c r="G135" s="73">
        <f t="shared" si="26"/>
        <v>44652</v>
      </c>
      <c r="H135" s="73">
        <f>EDATE(H134, 6)</f>
        <v>44835</v>
      </c>
      <c r="I135" s="72"/>
      <c r="J135" s="71"/>
      <c r="K135"/>
      <c r="L135"/>
      <c r="M135"/>
      <c r="N135"/>
      <c r="O135"/>
      <c r="P135"/>
    </row>
    <row r="136" spans="2:16" hidden="1" x14ac:dyDescent="0.35">
      <c r="B136" s="66" t="s">
        <v>326</v>
      </c>
      <c r="C136" s="66" t="s">
        <v>334</v>
      </c>
      <c r="D136" s="66">
        <f t="shared" si="25"/>
        <v>182</v>
      </c>
      <c r="E136" s="73">
        <v>44375</v>
      </c>
      <c r="F136" s="73">
        <f>WORKDAY(G136, -3, 'Futures Bank holidays'!$K$2:$K$67)</f>
        <v>44832</v>
      </c>
      <c r="G136" s="73">
        <f t="shared" si="26"/>
        <v>44835</v>
      </c>
      <c r="H136" s="73">
        <f>EDATE(H135, 6)</f>
        <v>45017</v>
      </c>
    </row>
    <row r="137" spans="2:16" hidden="1" x14ac:dyDescent="0.35">
      <c r="B137" s="66" t="s">
        <v>326</v>
      </c>
      <c r="C137" s="66" t="s">
        <v>335</v>
      </c>
      <c r="D137" s="66">
        <f t="shared" si="25"/>
        <v>183</v>
      </c>
      <c r="E137" s="73">
        <v>44375</v>
      </c>
      <c r="F137" s="73">
        <f>WORKDAY(G137, -3, 'Futures Bank holidays'!$K$2:$K$67)</f>
        <v>45014</v>
      </c>
      <c r="G137" s="73">
        <f t="shared" si="26"/>
        <v>45017</v>
      </c>
      <c r="H137" s="73">
        <f t="shared" ref="H137:H140" si="27">EDATE(H136, 6)</f>
        <v>45200</v>
      </c>
    </row>
    <row r="138" spans="2:16" hidden="1" x14ac:dyDescent="0.35">
      <c r="B138" s="66" t="s">
        <v>326</v>
      </c>
      <c r="C138" s="66" t="s">
        <v>336</v>
      </c>
      <c r="D138" s="66">
        <f t="shared" si="25"/>
        <v>183</v>
      </c>
      <c r="E138" s="73">
        <v>44375</v>
      </c>
      <c r="F138" s="73">
        <f>WORKDAY(G138, -3, 'Futures Bank holidays'!$K$2:$K$67)</f>
        <v>45196</v>
      </c>
      <c r="G138" s="73">
        <f t="shared" si="26"/>
        <v>45200</v>
      </c>
      <c r="H138" s="73">
        <f t="shared" si="27"/>
        <v>45383</v>
      </c>
    </row>
    <row r="139" spans="2:16" hidden="1" x14ac:dyDescent="0.35">
      <c r="B139" s="66" t="s">
        <v>326</v>
      </c>
      <c r="C139" s="66" t="s">
        <v>337</v>
      </c>
      <c r="D139" s="66">
        <f t="shared" si="25"/>
        <v>183</v>
      </c>
      <c r="E139" s="73">
        <v>44375</v>
      </c>
      <c r="F139" s="73">
        <f>WORKDAY(G139, -3, 'Futures Bank holidays'!$K$2:$K$67)</f>
        <v>45377</v>
      </c>
      <c r="G139" s="73">
        <f t="shared" si="26"/>
        <v>45383</v>
      </c>
      <c r="H139" s="73">
        <f t="shared" si="27"/>
        <v>45566</v>
      </c>
    </row>
    <row r="140" spans="2:16" hidden="1" x14ac:dyDescent="0.35">
      <c r="B140" s="66" t="s">
        <v>326</v>
      </c>
      <c r="C140" s="66" t="s">
        <v>338</v>
      </c>
      <c r="D140" s="66">
        <f t="shared" si="25"/>
        <v>182</v>
      </c>
      <c r="E140" s="73">
        <f>WORKDAY(F134, 1, 'Futures Bank holidays'!$K$2:$K$48)</f>
        <v>44468</v>
      </c>
      <c r="F140" s="73">
        <f>WORKDAY(G140, -3, 'Futures Bank holidays'!$K$2:$K$67)</f>
        <v>45561</v>
      </c>
      <c r="G140" s="73">
        <f t="shared" si="26"/>
        <v>45566</v>
      </c>
      <c r="H140" s="73">
        <f t="shared" si="27"/>
        <v>45748</v>
      </c>
    </row>
    <row r="141" spans="2:16" hidden="1" x14ac:dyDescent="0.35">
      <c r="B141" s="122" t="s">
        <v>326</v>
      </c>
      <c r="C141" s="66" t="s">
        <v>339</v>
      </c>
      <c r="D141" s="122">
        <f>H141-G141</f>
        <v>183</v>
      </c>
      <c r="E141" s="123">
        <f>WORKDAY(F135, 1, 'Futures Bank holidays'!$K$2:$K$48)</f>
        <v>44650</v>
      </c>
      <c r="F141" s="123">
        <f>WORKDAY(G141, -3, 'Futures Bank holidays'!$K$2:$K$67)</f>
        <v>45743</v>
      </c>
      <c r="G141" s="123">
        <f>H140</f>
        <v>45748</v>
      </c>
      <c r="H141" s="123">
        <f>EDATE(H140, 6)</f>
        <v>45931</v>
      </c>
    </row>
    <row r="142" spans="2:16" hidden="1" x14ac:dyDescent="0.35">
      <c r="B142" s="122" t="s">
        <v>326</v>
      </c>
      <c r="C142" s="66" t="s">
        <v>340</v>
      </c>
      <c r="D142" s="122">
        <f>H142-G142</f>
        <v>182</v>
      </c>
      <c r="E142" s="123">
        <f>WORKDAY(F136, 1, 'Futures Bank holidays'!$K$2:$K$48)</f>
        <v>44833</v>
      </c>
      <c r="F142" s="123">
        <f>WORKDAY(G142, -3, 'Futures Bank holidays'!$K$2:$K$67)</f>
        <v>45926</v>
      </c>
      <c r="G142" s="123">
        <f>H141</f>
        <v>45931</v>
      </c>
      <c r="H142" s="123">
        <f>EDATE(H141, 6)</f>
        <v>46113</v>
      </c>
    </row>
    <row r="143" spans="2:16" x14ac:dyDescent="0.35">
      <c r="B143" s="66" t="s">
        <v>326</v>
      </c>
      <c r="C143" s="66" t="s">
        <v>341</v>
      </c>
      <c r="D143" s="66">
        <f>H143-G143</f>
        <v>183</v>
      </c>
      <c r="E143" s="73">
        <f>WORKDAY(F137, 1, 'Futures Bank holidays'!$K$2:$K$48)</f>
        <v>45015</v>
      </c>
      <c r="F143" s="73">
        <f>WORKDAY(G143, -3, 'Futures Bank holidays'!$K$2:$K$67)</f>
        <v>46108</v>
      </c>
      <c r="G143" s="73">
        <f>H142</f>
        <v>46113</v>
      </c>
      <c r="H143" s="73">
        <f>EDATE(H142, 6)</f>
        <v>46296</v>
      </c>
    </row>
    <row r="144" spans="2:16" x14ac:dyDescent="0.35">
      <c r="B144" s="66" t="s">
        <v>326</v>
      </c>
      <c r="C144" s="66" t="s">
        <v>342</v>
      </c>
      <c r="D144" s="66">
        <f>H144-G144</f>
        <v>182</v>
      </c>
      <c r="E144" s="73">
        <f>WORKDAY(F138, 1, 'Futures Bank holidays'!$K$2:$K$48)</f>
        <v>45197</v>
      </c>
      <c r="F144" s="73">
        <f>WORKDAY(G144, -3, 'Futures Bank holidays'!$K$2:$K$67)</f>
        <v>46293</v>
      </c>
      <c r="G144" s="73">
        <f>H143</f>
        <v>46296</v>
      </c>
      <c r="H144" s="73">
        <f>EDATE(H143, 6)</f>
        <v>46478</v>
      </c>
    </row>
    <row r="145" spans="2:8" x14ac:dyDescent="0.35">
      <c r="B145" s="122" t="s">
        <v>326</v>
      </c>
      <c r="C145" s="122" t="s">
        <v>343</v>
      </c>
      <c r="D145" s="122">
        <f t="shared" ref="D145:D146" si="28">H145-G145</f>
        <v>183</v>
      </c>
      <c r="E145" s="123">
        <f>WORKDAY(F139, 1, 'Futures Bank holidays'!$K$2:$K$48)</f>
        <v>45378</v>
      </c>
      <c r="F145" s="123">
        <f>WORKDAY(G145, -3, 'Futures Bank holidays'!$K$2:$K$67)</f>
        <v>46471</v>
      </c>
      <c r="G145" s="123">
        <f t="shared" ref="G145:G146" si="29">H144</f>
        <v>46478</v>
      </c>
      <c r="H145" s="123">
        <f t="shared" ref="H145:H147" si="30">EDATE(H144, 6)</f>
        <v>46661</v>
      </c>
    </row>
    <row r="146" spans="2:8" x14ac:dyDescent="0.35">
      <c r="B146" s="122" t="s">
        <v>326</v>
      </c>
      <c r="C146" s="122" t="s">
        <v>344</v>
      </c>
      <c r="D146" s="122">
        <f t="shared" si="28"/>
        <v>183</v>
      </c>
      <c r="E146" s="123">
        <f>WORKDAY(F140, 1, 'Futures Bank holidays'!$K$2:$K$48)</f>
        <v>45562</v>
      </c>
      <c r="F146" s="123">
        <f>WORKDAY(G146, -3, 'Futures Bank holidays'!$K$2:$K$67)</f>
        <v>46658</v>
      </c>
      <c r="G146" s="123">
        <f t="shared" si="29"/>
        <v>46661</v>
      </c>
      <c r="H146" s="123">
        <f t="shared" si="30"/>
        <v>46844</v>
      </c>
    </row>
    <row r="147" spans="2:8" x14ac:dyDescent="0.35">
      <c r="B147" s="122" t="s">
        <v>326</v>
      </c>
      <c r="C147" s="122" t="s">
        <v>345</v>
      </c>
      <c r="D147" s="122">
        <f t="shared" ref="D147" si="31">H147-G147</f>
        <v>183</v>
      </c>
      <c r="E147" s="123">
        <f>WORKDAY(F141, 1, 'Futures Bank holidays'!$K$2:$K$48)</f>
        <v>45744</v>
      </c>
      <c r="F147" s="123">
        <f>WORKDAY(G147, -3, 'Futures Bank holidays'!$K$2:$K$67)</f>
        <v>46841</v>
      </c>
      <c r="G147" s="123">
        <f t="shared" ref="G147" si="32">H146</f>
        <v>46844</v>
      </c>
      <c r="H147" s="123">
        <f t="shared" si="30"/>
        <v>47027</v>
      </c>
    </row>
    <row r="148" spans="2:8" x14ac:dyDescent="0.35">
      <c r="B148" s="122" t="s">
        <v>326</v>
      </c>
      <c r="C148" s="122" t="s">
        <v>346</v>
      </c>
      <c r="D148" s="122">
        <f>H148-G148</f>
        <v>182</v>
      </c>
      <c r="E148" s="123">
        <f>WORKDAY(F142, 1, 'Futures Bank holidays'!$K$2:$K$48)</f>
        <v>45929</v>
      </c>
      <c r="F148" s="123">
        <f>WORKDAY(G148, -3, 'Futures Bank holidays'!$K$2:$K$67)</f>
        <v>47023</v>
      </c>
      <c r="G148" s="123">
        <f>H147</f>
        <v>47027</v>
      </c>
      <c r="H148" s="123">
        <f>EDATE(H147, 6)</f>
        <v>47209</v>
      </c>
    </row>
    <row r="149" spans="2:8" x14ac:dyDescent="0.35">
      <c r="B149" s="80" t="s">
        <v>326</v>
      </c>
      <c r="C149" s="80" t="s">
        <v>347</v>
      </c>
      <c r="D149" s="80">
        <f t="shared" ref="D149:D150" si="33">H149-G149</f>
        <v>183</v>
      </c>
      <c r="E149" s="81">
        <f>WORKDAY(F143, 1, 'Futures Bank holidays'!$K$2:$K$48)</f>
        <v>46111</v>
      </c>
      <c r="F149" s="81">
        <f>WORKDAY(G149, -3, 'Futures Bank holidays'!$K$2:$K$67)</f>
        <v>47204</v>
      </c>
      <c r="G149" s="81">
        <f t="shared" ref="G149:G150" si="34">H148</f>
        <v>47209</v>
      </c>
      <c r="H149" s="81">
        <f t="shared" ref="H149:H150" si="35">EDATE(H148, 6)</f>
        <v>47392</v>
      </c>
    </row>
    <row r="150" spans="2:8" x14ac:dyDescent="0.35">
      <c r="B150" s="80" t="s">
        <v>326</v>
      </c>
      <c r="C150" s="80" t="s">
        <v>348</v>
      </c>
      <c r="D150" s="80">
        <f t="shared" si="33"/>
        <v>182</v>
      </c>
      <c r="E150" s="81">
        <f>WORKDAY(F144, 1, 'Futures Bank holidays'!$K$2:$K$48)</f>
        <v>46294</v>
      </c>
      <c r="F150" s="81">
        <f>WORKDAY(G150, -3, 'Futures Bank holidays'!$K$2:$K$67)</f>
        <v>47387</v>
      </c>
      <c r="G150" s="81">
        <f t="shared" si="34"/>
        <v>47392</v>
      </c>
      <c r="H150" s="81">
        <f t="shared" si="35"/>
        <v>47574</v>
      </c>
    </row>
    <row r="151" spans="2:8" hidden="1" x14ac:dyDescent="0.35">
      <c r="B151" s="66" t="s">
        <v>353</v>
      </c>
      <c r="C151" s="66" t="s">
        <v>357</v>
      </c>
      <c r="D151" s="66">
        <f t="shared" si="25"/>
        <v>365</v>
      </c>
      <c r="E151" s="73">
        <v>44375</v>
      </c>
      <c r="F151" s="73">
        <f>WORKDAY(G151, -3, 'Futures Bank holidays'!$K$2:$K$67)</f>
        <v>44559</v>
      </c>
      <c r="G151" s="73">
        <v>44562</v>
      </c>
      <c r="H151" s="73">
        <v>44927</v>
      </c>
    </row>
    <row r="152" spans="2:8" hidden="1" x14ac:dyDescent="0.35">
      <c r="B152" s="66" t="s">
        <v>353</v>
      </c>
      <c r="C152" s="66" t="s">
        <v>358</v>
      </c>
      <c r="D152" s="66">
        <f t="shared" si="25"/>
        <v>365</v>
      </c>
      <c r="E152" s="73">
        <v>44375</v>
      </c>
      <c r="F152" s="73">
        <f>WORKDAY(G152, -3, 'Futures Bank holidays'!$K$2:$K$67)</f>
        <v>44923</v>
      </c>
      <c r="G152" s="73">
        <f t="shared" si="26"/>
        <v>44927</v>
      </c>
      <c r="H152" s="73">
        <f>EDATE(H151, 12)</f>
        <v>45292</v>
      </c>
    </row>
    <row r="153" spans="2:8" hidden="1" x14ac:dyDescent="0.35">
      <c r="B153" s="66" t="s">
        <v>353</v>
      </c>
      <c r="C153" s="66" t="s">
        <v>359</v>
      </c>
      <c r="D153" s="66">
        <f t="shared" si="25"/>
        <v>366</v>
      </c>
      <c r="E153" s="73">
        <v>44375</v>
      </c>
      <c r="F153" s="73">
        <f>WORKDAY(G153, -3, 'Futures Bank holidays'!$K$2:$K$67)</f>
        <v>45287</v>
      </c>
      <c r="G153" s="73">
        <f t="shared" si="26"/>
        <v>45292</v>
      </c>
      <c r="H153" s="73">
        <f t="shared" ref="H153:H157" si="36">EDATE(H152, 12)</f>
        <v>45658</v>
      </c>
    </row>
    <row r="154" spans="2:8" hidden="1" x14ac:dyDescent="0.35">
      <c r="B154" s="66" t="s">
        <v>353</v>
      </c>
      <c r="C154" s="66" t="s">
        <v>360</v>
      </c>
      <c r="D154" s="66">
        <f t="shared" si="25"/>
        <v>365</v>
      </c>
      <c r="E154" s="73">
        <v>44375</v>
      </c>
      <c r="F154" s="73">
        <f>WORKDAY(G154, -3, 'Futures Bank holidays'!$K$2:$K$67)</f>
        <v>45653</v>
      </c>
      <c r="G154" s="73">
        <f t="shared" si="26"/>
        <v>45658</v>
      </c>
      <c r="H154" s="73">
        <f t="shared" si="36"/>
        <v>46023</v>
      </c>
    </row>
    <row r="155" spans="2:8" hidden="1" x14ac:dyDescent="0.35">
      <c r="B155" s="66" t="s">
        <v>353</v>
      </c>
      <c r="C155" s="66" t="s">
        <v>371</v>
      </c>
      <c r="D155" s="66">
        <f t="shared" si="25"/>
        <v>365</v>
      </c>
      <c r="E155" s="73">
        <v>44375</v>
      </c>
      <c r="F155" s="73">
        <f>WORKDAY(G155, -3, 'Futures Bank holidays'!$K$2:$K$67)</f>
        <v>46020</v>
      </c>
      <c r="G155" s="73">
        <f t="shared" si="26"/>
        <v>46023</v>
      </c>
      <c r="H155" s="73">
        <f t="shared" si="36"/>
        <v>46388</v>
      </c>
    </row>
    <row r="156" spans="2:8" x14ac:dyDescent="0.35">
      <c r="B156" s="66" t="s">
        <v>353</v>
      </c>
      <c r="C156" s="66" t="s">
        <v>362</v>
      </c>
      <c r="D156" s="66">
        <f t="shared" si="25"/>
        <v>365</v>
      </c>
      <c r="E156" s="73">
        <v>44375</v>
      </c>
      <c r="F156" s="73">
        <f>WORKDAY(G156, -3, 'Futures Bank holidays'!$K$2:$K$67)</f>
        <v>46385</v>
      </c>
      <c r="G156" s="73">
        <f t="shared" si="26"/>
        <v>46388</v>
      </c>
      <c r="H156" s="73">
        <f t="shared" si="36"/>
        <v>46753</v>
      </c>
    </row>
    <row r="157" spans="2:8" x14ac:dyDescent="0.35">
      <c r="B157" s="66" t="s">
        <v>353</v>
      </c>
      <c r="C157" s="66" t="s">
        <v>363</v>
      </c>
      <c r="D157" s="66">
        <f t="shared" si="25"/>
        <v>366</v>
      </c>
      <c r="E157" s="73">
        <f>WORKDAY(F151, 1, 'Futures Bank holidays'!$K$2:$K$48)</f>
        <v>44560</v>
      </c>
      <c r="F157" s="73">
        <f>WORKDAY(G157, -3, 'Futures Bank holidays'!$K$2:$K$67)</f>
        <v>46750</v>
      </c>
      <c r="G157" s="73">
        <f t="shared" si="26"/>
        <v>46753</v>
      </c>
      <c r="H157" s="73">
        <f t="shared" si="36"/>
        <v>47119</v>
      </c>
    </row>
    <row r="158" spans="2:8" x14ac:dyDescent="0.35">
      <c r="B158" s="122" t="s">
        <v>353</v>
      </c>
      <c r="C158" s="122" t="s">
        <v>364</v>
      </c>
      <c r="D158" s="122">
        <f>H158-G158</f>
        <v>365</v>
      </c>
      <c r="E158" s="123">
        <f>WORKDAY(F152, 1, 'Futures Bank holidays'!$K$2:$K$48)</f>
        <v>44924</v>
      </c>
      <c r="F158" s="123">
        <f>WORKDAY(G158, -3, 'Futures Bank holidays'!$K$2:$K$67)</f>
        <v>47114</v>
      </c>
      <c r="G158" s="123">
        <f>H157</f>
        <v>47119</v>
      </c>
      <c r="H158" s="123">
        <f>EDATE(H157, 12)</f>
        <v>47484</v>
      </c>
    </row>
    <row r="159" spans="2:8" x14ac:dyDescent="0.35">
      <c r="B159" s="122" t="s">
        <v>353</v>
      </c>
      <c r="C159" s="122" t="s">
        <v>365</v>
      </c>
      <c r="D159" s="122">
        <f>H159-G159</f>
        <v>365</v>
      </c>
      <c r="E159" s="123">
        <f>WORKDAY(F153, 1, 'Futures Bank holidays'!$K$2:$K$48)</f>
        <v>45288</v>
      </c>
      <c r="F159" s="123">
        <f>WORKDAY(G159, -3, 'Futures Bank holidays'!$K$2:$K$67)</f>
        <v>47479</v>
      </c>
      <c r="G159" s="123">
        <f>H158</f>
        <v>47484</v>
      </c>
      <c r="H159" s="123">
        <f>EDATE(H158, 12)</f>
        <v>47849</v>
      </c>
    </row>
    <row r="160" spans="2:8" x14ac:dyDescent="0.35">
      <c r="B160" s="80" t="s">
        <v>353</v>
      </c>
      <c r="C160" s="80" t="s">
        <v>366</v>
      </c>
      <c r="D160" s="80">
        <f>H160-G160</f>
        <v>365</v>
      </c>
      <c r="E160" s="81">
        <f>WORKDAY(F154, 1, 'Futures Bank holidays'!$K$2:$K$48)</f>
        <v>45656</v>
      </c>
      <c r="F160" s="81">
        <f>WORKDAY(G160, -3, 'Futures Bank holidays'!$K$2:$K$67)</f>
        <v>47844</v>
      </c>
      <c r="G160" s="81">
        <f>H159</f>
        <v>47849</v>
      </c>
      <c r="H160" s="81">
        <f>EDATE(H159, 12)</f>
        <v>48214</v>
      </c>
    </row>
    <row r="161" spans="2:8" x14ac:dyDescent="0.35">
      <c r="B161" s="80" t="s">
        <v>353</v>
      </c>
      <c r="C161" s="80" t="s">
        <v>367</v>
      </c>
      <c r="D161" s="80">
        <f>H161-G161</f>
        <v>366</v>
      </c>
      <c r="E161" s="81">
        <f>WORKDAY(F155, 1, 'Futures Bank holidays'!$K$2:$K$48)</f>
        <v>46021</v>
      </c>
      <c r="F161" s="81">
        <f>WORKDAY(G161, -3, 'Futures Bank holidays'!$K$2:$K$67)</f>
        <v>48211</v>
      </c>
      <c r="G161" s="81">
        <f>H160</f>
        <v>48214</v>
      </c>
      <c r="H161" s="81">
        <f>EDATE(H160, 12)</f>
        <v>48580</v>
      </c>
    </row>
    <row r="162" spans="2:8" x14ac:dyDescent="0.35">
      <c r="B162" s="80" t="s">
        <v>353</v>
      </c>
      <c r="C162" s="80" t="s">
        <v>368</v>
      </c>
      <c r="D162" s="80">
        <f>H162-G162</f>
        <v>365</v>
      </c>
      <c r="E162" s="81">
        <f>WORKDAY(F156, 1, 'Futures Bank holidays'!$K$2:$K$48)</f>
        <v>46386</v>
      </c>
      <c r="F162" s="81">
        <f>WORKDAY(G162, -3, 'Futures Bank holidays'!$K$2:$K$67)</f>
        <v>48577</v>
      </c>
      <c r="G162" s="81">
        <f>H161</f>
        <v>48580</v>
      </c>
      <c r="H162" s="81">
        <f>EDATE(H161, 12)</f>
        <v>48945</v>
      </c>
    </row>
  </sheetData>
  <mergeCells count="2">
    <mergeCell ref="B2:H3"/>
    <mergeCell ref="B5:C5"/>
  </mergeCells>
  <phoneticPr fontId="30" type="noConversion"/>
  <pageMargins left="0.7" right="0.7" top="0.75" bottom="0.75" header="0.3" footer="0.3"/>
  <pageSetup paperSize="9" orientation="portrait" r:id="rId1"/>
  <headerFooter>
    <oddFooter>&amp;C_x000D_&amp;1#&amp;"Aptos"&amp;10&amp;K000000 External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4A3C7-11B0-4710-908A-C35655F68CEC}">
  <sheetPr>
    <tabColor theme="9" tint="0.79998168889431442"/>
  </sheetPr>
  <dimension ref="A1:P120"/>
  <sheetViews>
    <sheetView showGridLines="0" topLeftCell="B47" zoomScale="85" zoomScaleNormal="85" workbookViewId="0">
      <selection activeCell="B59" sqref="A59:XFD71"/>
    </sheetView>
  </sheetViews>
  <sheetFormatPr defaultColWidth="11.453125" defaultRowHeight="14.5" x14ac:dyDescent="0.35"/>
  <cols>
    <col min="1" max="1" width="1.453125" customWidth="1"/>
    <col min="2" max="8" width="25.7265625" style="71" customWidth="1"/>
    <col min="9" max="9" width="18.7265625" style="72" customWidth="1"/>
    <col min="10" max="10" width="18.7265625" style="71" customWidth="1"/>
  </cols>
  <sheetData>
    <row r="1" spans="1:16" ht="7.5" customHeight="1" x14ac:dyDescent="0.35"/>
    <row r="2" spans="1:16" ht="15" customHeight="1" x14ac:dyDescent="0.35">
      <c r="B2" s="187" t="s">
        <v>599</v>
      </c>
      <c r="C2" s="187"/>
      <c r="D2" s="187"/>
      <c r="E2" s="187"/>
      <c r="F2" s="187"/>
      <c r="G2" s="187"/>
      <c r="H2" s="187"/>
    </row>
    <row r="3" spans="1:16" s="1" customFormat="1" ht="15" customHeight="1" x14ac:dyDescent="0.35">
      <c r="B3" s="187"/>
      <c r="C3" s="187"/>
      <c r="D3" s="187"/>
      <c r="E3" s="187"/>
      <c r="F3" s="187"/>
      <c r="G3" s="187"/>
      <c r="H3" s="187"/>
      <c r="I3" s="72"/>
      <c r="J3" s="72"/>
    </row>
    <row r="4" spans="1:16" s="1" customFormat="1" ht="6.75" customHeight="1" x14ac:dyDescent="0.35">
      <c r="F4" s="72"/>
      <c r="G4" s="72"/>
      <c r="H4" s="72"/>
      <c r="I4" s="72"/>
      <c r="J4" s="72"/>
    </row>
    <row r="5" spans="1:16" ht="60" customHeight="1" x14ac:dyDescent="0.35">
      <c r="A5" s="1"/>
      <c r="B5" s="188" t="s">
        <v>142</v>
      </c>
      <c r="C5" s="188"/>
      <c r="D5" s="78" t="s">
        <v>143</v>
      </c>
      <c r="E5" s="78" t="s">
        <v>144</v>
      </c>
      <c r="F5" s="78" t="s">
        <v>145</v>
      </c>
      <c r="G5" s="78" t="s">
        <v>146</v>
      </c>
      <c r="H5" s="78" t="s">
        <v>147</v>
      </c>
      <c r="I5" s="1"/>
      <c r="J5"/>
    </row>
    <row r="6" spans="1:16" hidden="1" x14ac:dyDescent="0.35">
      <c r="A6" s="1"/>
      <c r="B6" s="107" t="s">
        <v>148</v>
      </c>
      <c r="C6" s="107" t="s">
        <v>173</v>
      </c>
      <c r="D6" s="107">
        <v>31</v>
      </c>
      <c r="E6" s="108">
        <v>44375</v>
      </c>
      <c r="F6" s="108">
        <f>WORKDAY(G7-1, -1, 'Futures Bank holidays'!$K$2:$K$67)</f>
        <v>44225</v>
      </c>
      <c r="G6" s="108">
        <v>44197</v>
      </c>
      <c r="H6" s="108">
        <v>44228</v>
      </c>
      <c r="I6" s="1"/>
      <c r="J6"/>
      <c r="K6" s="77"/>
      <c r="L6" s="76"/>
      <c r="M6" s="76"/>
      <c r="N6" s="76"/>
      <c r="O6" s="76"/>
      <c r="P6" s="76"/>
    </row>
    <row r="7" spans="1:16" hidden="1" x14ac:dyDescent="0.35">
      <c r="A7" s="1"/>
      <c r="B7" s="107" t="s">
        <v>148</v>
      </c>
      <c r="C7" s="107" t="s">
        <v>174</v>
      </c>
      <c r="D7" s="107">
        <v>28</v>
      </c>
      <c r="E7" s="108">
        <v>44375</v>
      </c>
      <c r="F7" s="108">
        <f>WORKDAY(G8-1, -1, 'Futures Bank holidays'!$K$2:$K$67)</f>
        <v>44253</v>
      </c>
      <c r="G7" s="108">
        <f>H6</f>
        <v>44228</v>
      </c>
      <c r="H7" s="108">
        <f>EDATE(H6, 1)</f>
        <v>44256</v>
      </c>
      <c r="I7" s="1"/>
      <c r="J7"/>
      <c r="K7" s="77"/>
      <c r="L7" s="76"/>
      <c r="M7" s="76"/>
      <c r="N7" s="76"/>
      <c r="O7" s="76"/>
      <c r="P7" s="76"/>
    </row>
    <row r="8" spans="1:16" hidden="1" x14ac:dyDescent="0.35">
      <c r="A8" s="1"/>
      <c r="B8" s="107" t="s">
        <v>148</v>
      </c>
      <c r="C8" s="107" t="s">
        <v>175</v>
      </c>
      <c r="D8" s="107">
        <v>31</v>
      </c>
      <c r="E8" s="108">
        <v>44375</v>
      </c>
      <c r="F8" s="108">
        <f>WORKDAY(G9-1, -1, 'Futures Bank holidays'!$K$2:$K$67)</f>
        <v>44285</v>
      </c>
      <c r="G8" s="108">
        <f t="shared" ref="G8:G24" si="0">H7</f>
        <v>44256</v>
      </c>
      <c r="H8" s="108">
        <f t="shared" ref="H8:H43" si="1">EDATE(H7, 1)</f>
        <v>44287</v>
      </c>
      <c r="I8" s="1"/>
      <c r="J8"/>
      <c r="K8" s="77"/>
      <c r="L8" s="76"/>
      <c r="M8" s="76"/>
      <c r="N8" s="76"/>
      <c r="O8" s="76"/>
      <c r="P8" s="76"/>
    </row>
    <row r="9" spans="1:16" hidden="1" x14ac:dyDescent="0.35">
      <c r="A9" s="1"/>
      <c r="B9" s="107" t="s">
        <v>148</v>
      </c>
      <c r="C9" s="107" t="s">
        <v>176</v>
      </c>
      <c r="D9" s="107">
        <v>30</v>
      </c>
      <c r="E9" s="108">
        <v>44375</v>
      </c>
      <c r="F9" s="108">
        <f>WORKDAY(G10-1, -1, 'Futures Bank holidays'!$K$2:$K$67)</f>
        <v>44315</v>
      </c>
      <c r="G9" s="108">
        <f t="shared" si="0"/>
        <v>44287</v>
      </c>
      <c r="H9" s="108">
        <f t="shared" si="1"/>
        <v>44317</v>
      </c>
      <c r="I9" s="1"/>
      <c r="J9"/>
      <c r="K9" s="77"/>
      <c r="L9" s="76"/>
      <c r="M9" s="76"/>
      <c r="N9" s="76"/>
      <c r="O9" s="76"/>
      <c r="P9" s="76"/>
    </row>
    <row r="10" spans="1:16" hidden="1" x14ac:dyDescent="0.35">
      <c r="A10" s="1"/>
      <c r="B10" s="107" t="s">
        <v>148</v>
      </c>
      <c r="C10" s="107" t="s">
        <v>177</v>
      </c>
      <c r="D10" s="107">
        <v>31</v>
      </c>
      <c r="E10" s="108">
        <v>44375</v>
      </c>
      <c r="F10" s="108">
        <f>WORKDAY(G11-1, -1, 'Futures Bank holidays'!$K$2:$K$67)</f>
        <v>44344</v>
      </c>
      <c r="G10" s="108">
        <f t="shared" si="0"/>
        <v>44317</v>
      </c>
      <c r="H10" s="108">
        <f t="shared" si="1"/>
        <v>44348</v>
      </c>
      <c r="I10" s="1"/>
      <c r="J10"/>
      <c r="K10" s="77"/>
      <c r="L10" s="76"/>
      <c r="M10" s="76"/>
      <c r="N10" s="76"/>
      <c r="O10" s="76"/>
      <c r="P10" s="76"/>
    </row>
    <row r="11" spans="1:16" hidden="1" x14ac:dyDescent="0.35">
      <c r="A11" s="1"/>
      <c r="B11" s="107" t="s">
        <v>148</v>
      </c>
      <c r="C11" s="107" t="s">
        <v>178</v>
      </c>
      <c r="D11" s="107">
        <v>30</v>
      </c>
      <c r="E11" s="108">
        <v>44375</v>
      </c>
      <c r="F11" s="108">
        <f>WORKDAY(G12-1, -1, 'Futures Bank holidays'!$K$2:$K$67)</f>
        <v>44376</v>
      </c>
      <c r="G11" s="108">
        <f t="shared" si="0"/>
        <v>44348</v>
      </c>
      <c r="H11" s="108">
        <f t="shared" si="1"/>
        <v>44378</v>
      </c>
      <c r="I11" s="1"/>
      <c r="J11"/>
      <c r="K11" s="77"/>
      <c r="L11" s="76"/>
      <c r="M11" s="76"/>
      <c r="N11" s="76"/>
      <c r="O11" s="76"/>
      <c r="P11" s="76"/>
    </row>
    <row r="12" spans="1:16" hidden="1" x14ac:dyDescent="0.35">
      <c r="A12" s="1"/>
      <c r="B12" s="107" t="s">
        <v>148</v>
      </c>
      <c r="C12" s="107" t="s">
        <v>179</v>
      </c>
      <c r="D12" s="107">
        <v>31</v>
      </c>
      <c r="E12" s="108">
        <v>44375</v>
      </c>
      <c r="F12" s="108">
        <f>WORKDAY(G13-1, -1, 'Futures Bank holidays'!$K$2:$K$67)</f>
        <v>44407</v>
      </c>
      <c r="G12" s="108">
        <f t="shared" si="0"/>
        <v>44378</v>
      </c>
      <c r="H12" s="108">
        <f t="shared" si="1"/>
        <v>44409</v>
      </c>
      <c r="I12" s="1"/>
      <c r="J12"/>
      <c r="K12" s="77"/>
      <c r="L12" s="76"/>
      <c r="M12" s="76"/>
      <c r="N12" s="76"/>
      <c r="O12" s="76"/>
      <c r="P12" s="76"/>
    </row>
    <row r="13" spans="1:16" hidden="1" x14ac:dyDescent="0.35">
      <c r="A13" s="1"/>
      <c r="B13" s="107" t="s">
        <v>148</v>
      </c>
      <c r="C13" s="107" t="s">
        <v>180</v>
      </c>
      <c r="D13" s="107">
        <v>31</v>
      </c>
      <c r="E13" s="108">
        <v>44375</v>
      </c>
      <c r="F13" s="108">
        <f>WORKDAY(G14-1, -1, 'Futures Bank holidays'!$K$2:$K$67)</f>
        <v>44438</v>
      </c>
      <c r="G13" s="108">
        <f t="shared" si="0"/>
        <v>44409</v>
      </c>
      <c r="H13" s="108">
        <f t="shared" si="1"/>
        <v>44440</v>
      </c>
      <c r="I13" s="1"/>
      <c r="J13"/>
      <c r="K13" s="77"/>
      <c r="L13" s="76"/>
      <c r="M13" s="76"/>
      <c r="N13" s="76"/>
      <c r="O13" s="76"/>
      <c r="P13" s="76"/>
    </row>
    <row r="14" spans="1:16" hidden="1" x14ac:dyDescent="0.35">
      <c r="A14" s="1"/>
      <c r="B14" s="107" t="s">
        <v>148</v>
      </c>
      <c r="C14" s="107" t="s">
        <v>181</v>
      </c>
      <c r="D14" s="107">
        <v>30</v>
      </c>
      <c r="E14" s="108">
        <v>44375</v>
      </c>
      <c r="F14" s="108">
        <f>WORKDAY(G15-1, -1, 'Futures Bank holidays'!$K$2:$K$67)</f>
        <v>44468</v>
      </c>
      <c r="G14" s="108">
        <f t="shared" si="0"/>
        <v>44440</v>
      </c>
      <c r="H14" s="108">
        <f t="shared" si="1"/>
        <v>44470</v>
      </c>
      <c r="I14" s="1"/>
      <c r="J14"/>
      <c r="K14" s="77"/>
      <c r="L14" s="76"/>
      <c r="M14" s="76"/>
      <c r="N14" s="76"/>
      <c r="O14" s="76"/>
      <c r="P14" s="76"/>
    </row>
    <row r="15" spans="1:16" hidden="1" x14ac:dyDescent="0.35">
      <c r="A15" s="1"/>
      <c r="B15" s="107" t="s">
        <v>148</v>
      </c>
      <c r="C15" s="107" t="s">
        <v>182</v>
      </c>
      <c r="D15" s="107">
        <v>31</v>
      </c>
      <c r="E15" s="108">
        <v>44375</v>
      </c>
      <c r="F15" s="108">
        <f>WORKDAY(G16-1, -1, 'Futures Bank holidays'!$K$2:$K$67)</f>
        <v>44498</v>
      </c>
      <c r="G15" s="108">
        <f t="shared" si="0"/>
        <v>44470</v>
      </c>
      <c r="H15" s="108">
        <f t="shared" si="1"/>
        <v>44501</v>
      </c>
      <c r="I15" s="1"/>
      <c r="J15"/>
      <c r="K15" s="77"/>
      <c r="L15" s="76"/>
      <c r="M15" s="76"/>
      <c r="N15" s="76"/>
      <c r="O15" s="76"/>
      <c r="P15" s="76"/>
    </row>
    <row r="16" spans="1:16" hidden="1" x14ac:dyDescent="0.35">
      <c r="A16" s="1"/>
      <c r="B16" s="107" t="s">
        <v>148</v>
      </c>
      <c r="C16" s="107" t="s">
        <v>183</v>
      </c>
      <c r="D16" s="107">
        <v>30</v>
      </c>
      <c r="E16" s="108">
        <v>44375</v>
      </c>
      <c r="F16" s="108">
        <f>WORKDAY(G17-1, -1, 'Futures Bank holidays'!$K$2:$K$67)</f>
        <v>44529</v>
      </c>
      <c r="G16" s="108">
        <f t="shared" si="0"/>
        <v>44501</v>
      </c>
      <c r="H16" s="108">
        <f t="shared" si="1"/>
        <v>44531</v>
      </c>
      <c r="I16" s="1"/>
      <c r="J16"/>
      <c r="K16" s="77"/>
      <c r="L16" s="76"/>
      <c r="M16" s="76"/>
      <c r="N16" s="76"/>
      <c r="O16" s="76"/>
      <c r="P16" s="76"/>
    </row>
    <row r="17" spans="1:16" hidden="1" x14ac:dyDescent="0.35">
      <c r="A17" s="1"/>
      <c r="B17" s="66" t="s">
        <v>148</v>
      </c>
      <c r="C17" s="66" t="s">
        <v>184</v>
      </c>
      <c r="D17" s="66">
        <v>31</v>
      </c>
      <c r="E17" s="73">
        <f>WORKDAY(F11, 1, 'Futures Bank holidays'!$K$2:$K$48)</f>
        <v>44377</v>
      </c>
      <c r="F17" s="73">
        <f>WORKDAY(G18-1, -1, 'Futures Bank holidays'!$K$2:$K$67)</f>
        <v>44560</v>
      </c>
      <c r="G17" s="73">
        <f t="shared" si="0"/>
        <v>44531</v>
      </c>
      <c r="H17" s="73">
        <f t="shared" si="1"/>
        <v>44562</v>
      </c>
      <c r="I17" s="1"/>
      <c r="J17"/>
      <c r="K17" s="77"/>
      <c r="L17" s="76"/>
      <c r="M17" s="76"/>
      <c r="N17" s="76"/>
      <c r="O17" s="76"/>
      <c r="P17" s="76"/>
    </row>
    <row r="18" spans="1:16" hidden="1" x14ac:dyDescent="0.35">
      <c r="A18" s="1"/>
      <c r="B18" s="66" t="s">
        <v>148</v>
      </c>
      <c r="C18" s="66" t="s">
        <v>185</v>
      </c>
      <c r="D18" s="66">
        <v>31</v>
      </c>
      <c r="E18" s="73">
        <f>WORKDAY(F12, 1, 'Futures Bank holidays'!$K$2:$K$48)</f>
        <v>44410</v>
      </c>
      <c r="F18" s="73">
        <f>WORKDAY(G19-1, -1, 'Futures Bank holidays'!$K$2:$K$67)</f>
        <v>44589</v>
      </c>
      <c r="G18" s="73">
        <f t="shared" si="0"/>
        <v>44562</v>
      </c>
      <c r="H18" s="73">
        <f t="shared" si="1"/>
        <v>44593</v>
      </c>
      <c r="I18" s="1"/>
      <c r="J18"/>
      <c r="K18" s="77"/>
      <c r="L18" s="76"/>
      <c r="M18" s="76"/>
      <c r="N18" s="76"/>
      <c r="O18" s="76"/>
      <c r="P18" s="76"/>
    </row>
    <row r="19" spans="1:16" hidden="1" x14ac:dyDescent="0.35">
      <c r="A19" s="1"/>
      <c r="B19" s="66" t="s">
        <v>148</v>
      </c>
      <c r="C19" s="66" t="s">
        <v>186</v>
      </c>
      <c r="D19" s="66">
        <v>28</v>
      </c>
      <c r="E19" s="73">
        <f>WORKDAY(F13, 1, 'Futures Bank holidays'!$K$2:$K$48)</f>
        <v>44439</v>
      </c>
      <c r="F19" s="73">
        <f>WORKDAY(G20-1, -1, 'Futures Bank holidays'!$K$2:$K$67)</f>
        <v>44617</v>
      </c>
      <c r="G19" s="73">
        <f t="shared" si="0"/>
        <v>44593</v>
      </c>
      <c r="H19" s="73">
        <f t="shared" si="1"/>
        <v>44621</v>
      </c>
      <c r="I19" s="1"/>
      <c r="J19"/>
      <c r="K19" s="77"/>
      <c r="L19" s="76"/>
      <c r="M19" s="76"/>
      <c r="N19" s="76"/>
      <c r="O19" s="76"/>
      <c r="P19" s="76"/>
    </row>
    <row r="20" spans="1:16" hidden="1" x14ac:dyDescent="0.35">
      <c r="A20" s="1"/>
      <c r="B20" s="66" t="s">
        <v>148</v>
      </c>
      <c r="C20" s="66" t="s">
        <v>187</v>
      </c>
      <c r="D20" s="66">
        <v>31</v>
      </c>
      <c r="E20" s="73">
        <f>WORKDAY(F14, 1, 'Futures Bank holidays'!$K$2:$K$48)</f>
        <v>44469</v>
      </c>
      <c r="F20" s="73">
        <f>WORKDAY(G21-1, -1, 'Futures Bank holidays'!$K$2:$K$67)</f>
        <v>44650</v>
      </c>
      <c r="G20" s="73">
        <f t="shared" si="0"/>
        <v>44621</v>
      </c>
      <c r="H20" s="73">
        <f t="shared" si="1"/>
        <v>44652</v>
      </c>
      <c r="I20" s="1"/>
      <c r="J20"/>
      <c r="K20" s="77"/>
      <c r="L20" s="76"/>
      <c r="M20" s="76"/>
      <c r="N20" s="76"/>
      <c r="O20" s="76"/>
      <c r="P20" s="76"/>
    </row>
    <row r="21" spans="1:16" hidden="1" x14ac:dyDescent="0.35">
      <c r="A21" s="1"/>
      <c r="B21" s="66" t="s">
        <v>148</v>
      </c>
      <c r="C21" s="66" t="s">
        <v>188</v>
      </c>
      <c r="D21" s="66">
        <v>30</v>
      </c>
      <c r="E21" s="73">
        <f>WORKDAY(F15, 1, 'Futures Bank holidays'!$K$2:$K$48)</f>
        <v>44501</v>
      </c>
      <c r="F21" s="73">
        <f>WORKDAY(G22-1, -1, 'Futures Bank holidays'!$K$2:$K$67)</f>
        <v>44680</v>
      </c>
      <c r="G21" s="73">
        <f t="shared" si="0"/>
        <v>44652</v>
      </c>
      <c r="H21" s="73">
        <f t="shared" si="1"/>
        <v>44682</v>
      </c>
      <c r="I21" s="1"/>
      <c r="J21"/>
      <c r="K21" s="77"/>
      <c r="L21" s="76"/>
      <c r="M21" s="76"/>
      <c r="N21" s="76"/>
      <c r="O21" s="76"/>
      <c r="P21" s="76"/>
    </row>
    <row r="22" spans="1:16" hidden="1" x14ac:dyDescent="0.35">
      <c r="A22" s="1"/>
      <c r="B22" s="66" t="s">
        <v>148</v>
      </c>
      <c r="C22" s="66" t="s">
        <v>189</v>
      </c>
      <c r="D22" s="66">
        <v>31</v>
      </c>
      <c r="E22" s="73">
        <f>WORKDAY(F16, 1, 'Futures Bank holidays'!$K$2:$K$48)</f>
        <v>44530</v>
      </c>
      <c r="F22" s="73">
        <f>WORKDAY(G23-1, -1, 'Futures Bank holidays'!$K$2:$K$67)</f>
        <v>44711</v>
      </c>
      <c r="G22" s="73">
        <f t="shared" si="0"/>
        <v>44682</v>
      </c>
      <c r="H22" s="73">
        <f t="shared" si="1"/>
        <v>44713</v>
      </c>
      <c r="I22" s="1"/>
      <c r="J22"/>
      <c r="K22" s="77"/>
      <c r="L22" s="76"/>
      <c r="M22" s="76"/>
      <c r="N22" s="76"/>
      <c r="O22" s="76"/>
      <c r="P22" s="76"/>
    </row>
    <row r="23" spans="1:16" hidden="1" x14ac:dyDescent="0.35">
      <c r="A23" s="1"/>
      <c r="B23" s="66" t="s">
        <v>148</v>
      </c>
      <c r="C23" s="66" t="s">
        <v>190</v>
      </c>
      <c r="D23" s="66">
        <v>30</v>
      </c>
      <c r="E23" s="73">
        <f>WORKDAY(F17, 1, 'Futures Bank holidays'!$K$2:$K$48)</f>
        <v>44561</v>
      </c>
      <c r="F23" s="73">
        <f>WORKDAY(G24-1, -1, 'Futures Bank holidays'!$K$2:$K$67)</f>
        <v>44741</v>
      </c>
      <c r="G23" s="73">
        <f t="shared" si="0"/>
        <v>44713</v>
      </c>
      <c r="H23" s="73">
        <f t="shared" si="1"/>
        <v>44743</v>
      </c>
      <c r="I23" s="1"/>
      <c r="J23"/>
      <c r="K23" s="77"/>
      <c r="L23" s="76"/>
      <c r="M23" s="76"/>
      <c r="N23" s="76"/>
      <c r="O23" s="76"/>
      <c r="P23" s="76"/>
    </row>
    <row r="24" spans="1:16" s="1" customFormat="1" hidden="1" x14ac:dyDescent="0.35">
      <c r="B24" s="66" t="str">
        <f>'Physical Futures'!B48</f>
        <v>Month</v>
      </c>
      <c r="C24" s="66" t="str">
        <f>'Physical Futures'!C48</f>
        <v xml:space="preserve"> July 2022</v>
      </c>
      <c r="D24" s="66">
        <f>H24-G24</f>
        <v>31</v>
      </c>
      <c r="E24" s="73">
        <f>WORKDAY(F18, 1, 'Futures Bank holidays'!$K$2:$K$48)</f>
        <v>44592</v>
      </c>
      <c r="F24" s="73">
        <f>WORKDAY(G25-1, -1, 'Futures Bank holidays'!$K$2:$K$67)</f>
        <v>44771</v>
      </c>
      <c r="G24" s="73">
        <f t="shared" si="0"/>
        <v>44743</v>
      </c>
      <c r="H24" s="73">
        <f t="shared" si="1"/>
        <v>44774</v>
      </c>
      <c r="K24" s="75"/>
      <c r="L24" s="74"/>
      <c r="M24" s="74"/>
      <c r="N24" s="74"/>
      <c r="O24" s="74"/>
      <c r="P24" s="74"/>
    </row>
    <row r="25" spans="1:16" s="1" customFormat="1" hidden="1" x14ac:dyDescent="0.35">
      <c r="B25" s="80" t="str">
        <f>'Physical Futures'!B49</f>
        <v>Month</v>
      </c>
      <c r="C25" s="80" t="str">
        <f>'Physical Futures'!C49</f>
        <v xml:space="preserve"> August 2022</v>
      </c>
      <c r="D25" s="80">
        <f t="shared" ref="D25:D33" si="2">H25-G25</f>
        <v>31</v>
      </c>
      <c r="E25" s="81">
        <f>WORKDAY(F19, 1, 'Futures Bank holidays'!$K$2:$K$48)</f>
        <v>44620</v>
      </c>
      <c r="F25" s="81">
        <f>WORKDAY(G26-1, -1, 'Futures Bank holidays'!$K$2:$K$67)</f>
        <v>44803</v>
      </c>
      <c r="G25" s="81">
        <f t="shared" ref="G25:G33" si="3">H24</f>
        <v>44774</v>
      </c>
      <c r="H25" s="81">
        <f t="shared" ref="H25:H33" si="4">EDATE(H24, 1)</f>
        <v>44805</v>
      </c>
      <c r="K25" s="75"/>
      <c r="L25" s="74"/>
      <c r="M25" s="74"/>
      <c r="N25" s="74"/>
      <c r="O25" s="74"/>
      <c r="P25" s="74"/>
    </row>
    <row r="26" spans="1:16" s="1" customFormat="1" hidden="1" x14ac:dyDescent="0.35">
      <c r="B26" s="80" t="str">
        <f>'Physical Futures'!B50</f>
        <v>Month</v>
      </c>
      <c r="C26" s="80" t="str">
        <f>'Physical Futures'!C50</f>
        <v xml:space="preserve"> September 2022</v>
      </c>
      <c r="D26" s="80">
        <f t="shared" si="2"/>
        <v>30</v>
      </c>
      <c r="E26" s="81">
        <f>WORKDAY(F20, 1, 'Futures Bank holidays'!$K$2:$K$48)</f>
        <v>44651</v>
      </c>
      <c r="F26" s="81">
        <f>WORKDAY(G27-1, -1, 'Futures Bank holidays'!$K$2:$K$67)</f>
        <v>44833</v>
      </c>
      <c r="G26" s="81">
        <f t="shared" si="3"/>
        <v>44805</v>
      </c>
      <c r="H26" s="81">
        <f t="shared" si="4"/>
        <v>44835</v>
      </c>
      <c r="K26" s="75"/>
      <c r="L26" s="74"/>
      <c r="M26" s="74"/>
      <c r="N26" s="74"/>
      <c r="O26" s="74"/>
      <c r="P26" s="74"/>
    </row>
    <row r="27" spans="1:16" s="1" customFormat="1" hidden="1" x14ac:dyDescent="0.35">
      <c r="B27" s="80" t="str">
        <f>'Physical Futures'!B51</f>
        <v>Month</v>
      </c>
      <c r="C27" s="80" t="str">
        <f>'Physical Futures'!C51</f>
        <v xml:space="preserve"> October 2022</v>
      </c>
      <c r="D27" s="80">
        <f t="shared" si="2"/>
        <v>31</v>
      </c>
      <c r="E27" s="81">
        <f>WORKDAY(F21, 1, 'Futures Bank holidays'!$K$2:$K$48)</f>
        <v>44683</v>
      </c>
      <c r="F27" s="81">
        <f>WORKDAY(G28-1, -1, 'Futures Bank holidays'!$K$2:$K$67)</f>
        <v>44862</v>
      </c>
      <c r="G27" s="81">
        <f t="shared" si="3"/>
        <v>44835</v>
      </c>
      <c r="H27" s="81">
        <f t="shared" si="4"/>
        <v>44866</v>
      </c>
      <c r="K27" s="75"/>
      <c r="L27" s="74"/>
      <c r="M27" s="74"/>
      <c r="N27" s="74"/>
      <c r="O27" s="74"/>
      <c r="P27" s="74"/>
    </row>
    <row r="28" spans="1:16" s="1" customFormat="1" hidden="1" x14ac:dyDescent="0.35">
      <c r="B28" s="80" t="str">
        <f>'Physical Futures'!B52</f>
        <v>Month</v>
      </c>
      <c r="C28" s="80" t="str">
        <f>'Physical Futures'!C52</f>
        <v xml:space="preserve"> November 2022</v>
      </c>
      <c r="D28" s="80">
        <f t="shared" si="2"/>
        <v>30</v>
      </c>
      <c r="E28" s="81">
        <f>WORKDAY(F22, 1, 'Futures Bank holidays'!$K$2:$K$48)</f>
        <v>44712</v>
      </c>
      <c r="F28" s="81">
        <f>WORKDAY(G29-1, -1, 'Futures Bank holidays'!$K$2:$K$67)</f>
        <v>44894</v>
      </c>
      <c r="G28" s="81">
        <f t="shared" si="3"/>
        <v>44866</v>
      </c>
      <c r="H28" s="81">
        <f t="shared" si="4"/>
        <v>44896</v>
      </c>
      <c r="K28" s="75"/>
      <c r="L28" s="74"/>
      <c r="M28" s="74"/>
      <c r="N28" s="74"/>
      <c r="O28" s="74"/>
      <c r="P28" s="74"/>
    </row>
    <row r="29" spans="1:16" s="1" customFormat="1" x14ac:dyDescent="0.35">
      <c r="B29" s="122" t="str">
        <f>'Physical Futures'!B53</f>
        <v>Month</v>
      </c>
      <c r="C29" s="122" t="str">
        <f>'Physical Futures'!C53</f>
        <v xml:space="preserve"> December 2022</v>
      </c>
      <c r="D29" s="122">
        <f t="shared" si="2"/>
        <v>31</v>
      </c>
      <c r="E29" s="123">
        <f>WORKDAY(F23, 1, 'Futures Bank holidays'!$K$2:$K$48)</f>
        <v>44742</v>
      </c>
      <c r="F29" s="123">
        <f>WORKDAY(G30-1, -1, 'Futures Bank holidays'!$K$2:$K$67)</f>
        <v>44925</v>
      </c>
      <c r="G29" s="123">
        <f t="shared" si="3"/>
        <v>44896</v>
      </c>
      <c r="H29" s="123">
        <f t="shared" si="4"/>
        <v>44927</v>
      </c>
      <c r="K29" s="75"/>
      <c r="L29" s="74"/>
      <c r="M29" s="74"/>
      <c r="N29" s="74"/>
      <c r="O29" s="74"/>
      <c r="P29" s="74"/>
    </row>
    <row r="30" spans="1:16" s="1" customFormat="1" x14ac:dyDescent="0.35">
      <c r="B30" s="122" t="str">
        <f>'Physical Futures'!B54</f>
        <v>Month</v>
      </c>
      <c r="C30" s="122" t="str">
        <f>'Physical Futures'!C54</f>
        <v xml:space="preserve"> January 2023</v>
      </c>
      <c r="D30" s="122">
        <f t="shared" si="2"/>
        <v>31</v>
      </c>
      <c r="E30" s="123">
        <f>WORKDAY(F24, 1, 'Futures Bank holidays'!$K$2:$K$48)</f>
        <v>44774</v>
      </c>
      <c r="F30" s="123">
        <f>WORKDAY(G31-1, -1, 'Futures Bank holidays'!$K$2:$K$67)</f>
        <v>44956</v>
      </c>
      <c r="G30" s="123">
        <f t="shared" si="3"/>
        <v>44927</v>
      </c>
      <c r="H30" s="123">
        <f t="shared" si="4"/>
        <v>44958</v>
      </c>
      <c r="K30" s="75"/>
      <c r="L30" s="74"/>
      <c r="M30" s="74"/>
      <c r="N30" s="74"/>
      <c r="O30" s="74"/>
      <c r="P30" s="74"/>
    </row>
    <row r="31" spans="1:16" s="1" customFormat="1" x14ac:dyDescent="0.35">
      <c r="B31" s="122" t="str">
        <f>'Physical Futures'!B55</f>
        <v>Month</v>
      </c>
      <c r="C31" s="122" t="str">
        <f>'Physical Futures'!C55</f>
        <v xml:space="preserve"> February 2023</v>
      </c>
      <c r="D31" s="122">
        <f t="shared" si="2"/>
        <v>28</v>
      </c>
      <c r="E31" s="123">
        <f>WORKDAY(F25, 1, 'Futures Bank holidays'!$K$2:$K$48)</f>
        <v>44804</v>
      </c>
      <c r="F31" s="123">
        <f>WORKDAY(G32-1, -1, 'Futures Bank holidays'!$K$2:$K$67)</f>
        <v>44984</v>
      </c>
      <c r="G31" s="123">
        <f t="shared" si="3"/>
        <v>44958</v>
      </c>
      <c r="H31" s="123">
        <f t="shared" si="4"/>
        <v>44986</v>
      </c>
      <c r="K31" s="75"/>
      <c r="L31" s="74"/>
      <c r="M31" s="74"/>
      <c r="N31" s="74"/>
      <c r="O31" s="74"/>
      <c r="P31" s="74"/>
    </row>
    <row r="32" spans="1:16" s="1" customFormat="1" x14ac:dyDescent="0.35">
      <c r="B32" s="122" t="str">
        <f>'Physical Futures'!B56</f>
        <v>Month</v>
      </c>
      <c r="C32" s="122" t="str">
        <f>'Physical Futures'!C56</f>
        <v xml:space="preserve"> March 2023</v>
      </c>
      <c r="D32" s="122">
        <f t="shared" si="2"/>
        <v>31</v>
      </c>
      <c r="E32" s="123">
        <f>WORKDAY(F26, 1, 'Futures Bank holidays'!$K$2:$K$48)</f>
        <v>44834</v>
      </c>
      <c r="F32" s="123">
        <f>WORKDAY(G33-1, -1, 'Futures Bank holidays'!$K$2:$K$67)</f>
        <v>45015</v>
      </c>
      <c r="G32" s="123">
        <f t="shared" si="3"/>
        <v>44986</v>
      </c>
      <c r="H32" s="123">
        <f t="shared" si="4"/>
        <v>45017</v>
      </c>
      <c r="K32" s="75"/>
      <c r="L32" s="74"/>
      <c r="M32" s="74"/>
      <c r="N32" s="74"/>
      <c r="O32" s="74"/>
      <c r="P32" s="74"/>
    </row>
    <row r="33" spans="1:16" s="1" customFormat="1" x14ac:dyDescent="0.35">
      <c r="B33" s="122" t="str">
        <f>'Physical Futures'!B57</f>
        <v>Month</v>
      </c>
      <c r="C33" s="122" t="str">
        <f>'Physical Futures'!C57</f>
        <v xml:space="preserve"> April 2023</v>
      </c>
      <c r="D33" s="122">
        <f t="shared" si="2"/>
        <v>30</v>
      </c>
      <c r="E33" s="123">
        <f>WORKDAY(F27, 1, 'Futures Bank holidays'!$K$2:$K$48)</f>
        <v>44865</v>
      </c>
      <c r="F33" s="123">
        <f>WORKDAY(G34-1, -1, 'Futures Bank holidays'!$K$2:$K$67)</f>
        <v>45044</v>
      </c>
      <c r="G33" s="123">
        <f t="shared" si="3"/>
        <v>45017</v>
      </c>
      <c r="H33" s="123">
        <f t="shared" si="4"/>
        <v>45047</v>
      </c>
      <c r="K33" s="75"/>
      <c r="L33" s="74"/>
      <c r="M33" s="74"/>
      <c r="N33" s="74"/>
      <c r="O33" s="74"/>
      <c r="P33" s="74"/>
    </row>
    <row r="34" spans="1:16" s="1" customFormat="1" x14ac:dyDescent="0.35">
      <c r="B34" s="122" t="s">
        <v>148</v>
      </c>
      <c r="C34" s="122" t="s">
        <v>201</v>
      </c>
      <c r="D34" s="122">
        <v>29</v>
      </c>
      <c r="E34" s="123">
        <f>WORKDAY(F28, 1, 'Futures Bank holidays'!$K$2:$K$48)</f>
        <v>44895</v>
      </c>
      <c r="F34" s="123">
        <f>WORKDAY(G35-1, -1, 'Futures Bank holidays'!$K$2:$K$67)</f>
        <v>45076</v>
      </c>
      <c r="G34" s="123">
        <f t="shared" ref="G34:G36" si="5">H33</f>
        <v>45047</v>
      </c>
      <c r="H34" s="123">
        <f t="shared" si="1"/>
        <v>45078</v>
      </c>
      <c r="K34" s="75"/>
      <c r="L34" s="74"/>
      <c r="M34" s="74"/>
      <c r="N34" s="74"/>
      <c r="O34" s="74"/>
      <c r="P34" s="74"/>
    </row>
    <row r="35" spans="1:16" x14ac:dyDescent="0.35">
      <c r="B35" s="66" t="s">
        <v>148</v>
      </c>
      <c r="C35" s="66" t="s">
        <v>202</v>
      </c>
      <c r="D35" s="66">
        <v>28</v>
      </c>
      <c r="E35" s="73">
        <f>WORKDAY(F29, 1, 'Futures Bank holidays'!$K$2:$K$48)</f>
        <v>44928</v>
      </c>
      <c r="F35" s="73">
        <f>WORKDAY(G36-1, -1, 'Futures Bank holidays'!$K$2:$K$67)</f>
        <v>45106</v>
      </c>
      <c r="G35" s="73">
        <f t="shared" si="5"/>
        <v>45078</v>
      </c>
      <c r="H35" s="73">
        <f t="shared" si="1"/>
        <v>45108</v>
      </c>
      <c r="I35" s="71"/>
    </row>
    <row r="36" spans="1:16" x14ac:dyDescent="0.35">
      <c r="B36" s="66" t="str">
        <f>'Physical Futures'!B60</f>
        <v>Month</v>
      </c>
      <c r="C36" s="66" t="str">
        <f>'Physical Futures'!C60</f>
        <v xml:space="preserve"> July 2023</v>
      </c>
      <c r="D36" s="66">
        <f>H36-G36</f>
        <v>31</v>
      </c>
      <c r="E36" s="73">
        <f>WORKDAY(F30, 1, 'Futures Bank holidays'!$K$2:$K$48)</f>
        <v>44957</v>
      </c>
      <c r="F36" s="73">
        <f>WORKDAY(G37-1, -1, 'Futures Bank holidays'!$K$2:$K$67)</f>
        <v>45135</v>
      </c>
      <c r="G36" s="73">
        <f t="shared" si="5"/>
        <v>45108</v>
      </c>
      <c r="H36" s="73">
        <f t="shared" si="1"/>
        <v>45139</v>
      </c>
      <c r="I36" s="71"/>
    </row>
    <row r="37" spans="1:16" x14ac:dyDescent="0.35">
      <c r="B37" s="66" t="str">
        <f>'Physical Futures'!B61</f>
        <v>Month</v>
      </c>
      <c r="C37" s="66" t="str">
        <f>'Physical Futures'!C61</f>
        <v xml:space="preserve"> August 2023</v>
      </c>
      <c r="D37" s="66">
        <f t="shared" ref="D37:D41" si="6">H37-G37</f>
        <v>31</v>
      </c>
      <c r="E37" s="73">
        <f>WORKDAY(F31, 1, 'Futures Bank holidays'!$K$2:$K$48)</f>
        <v>44985</v>
      </c>
      <c r="F37" s="73">
        <f>WORKDAY(G38-1, -1, 'Futures Bank holidays'!$K$2:$K$67)</f>
        <v>45168</v>
      </c>
      <c r="G37" s="73">
        <f>H36</f>
        <v>45139</v>
      </c>
      <c r="H37" s="73">
        <f>EDATE(H36, 1)</f>
        <v>45170</v>
      </c>
      <c r="I37" s="71"/>
    </row>
    <row r="38" spans="1:16" x14ac:dyDescent="0.35">
      <c r="B38" s="66" t="str">
        <f>'Physical Futures'!B62</f>
        <v>Month</v>
      </c>
      <c r="C38" s="66" t="str">
        <f>'Physical Futures'!C62</f>
        <v xml:space="preserve"> September 2023</v>
      </c>
      <c r="D38" s="66">
        <f t="shared" si="6"/>
        <v>30</v>
      </c>
      <c r="E38" s="73">
        <f>WORKDAY(F32, 1, 'Futures Bank holidays'!$K$2:$K$48)</f>
        <v>45016</v>
      </c>
      <c r="F38" s="73">
        <f>WORKDAY(G39-1, -1, 'Futures Bank holidays'!$K$2:$K$67)</f>
        <v>45198</v>
      </c>
      <c r="G38" s="73">
        <f>H37</f>
        <v>45170</v>
      </c>
      <c r="H38" s="73">
        <f>EDATE(H37, 1)</f>
        <v>45200</v>
      </c>
      <c r="I38" s="71"/>
    </row>
    <row r="39" spans="1:16" x14ac:dyDescent="0.35">
      <c r="B39" s="66" t="str">
        <f>'Physical Futures'!B63</f>
        <v>Month</v>
      </c>
      <c r="C39" s="66" t="str">
        <f>'Physical Futures'!C63</f>
        <v xml:space="preserve"> October 2023</v>
      </c>
      <c r="D39" s="66">
        <f t="shared" si="6"/>
        <v>31</v>
      </c>
      <c r="E39" s="73">
        <f>WORKDAY(F33, 1, 'Futures Bank holidays'!$K$2:$K$48)</f>
        <v>45048</v>
      </c>
      <c r="F39" s="73">
        <f>WORKDAY(G40-1, -1, 'Futures Bank holidays'!$K$2:$K$67)</f>
        <v>45229</v>
      </c>
      <c r="G39" s="73">
        <f>H38</f>
        <v>45200</v>
      </c>
      <c r="H39" s="73">
        <f>EDATE(H38, 1)</f>
        <v>45231</v>
      </c>
      <c r="I39" s="71"/>
    </row>
    <row r="40" spans="1:16" x14ac:dyDescent="0.35">
      <c r="B40" s="66" t="str">
        <f>'Physical Futures'!B64</f>
        <v>Month</v>
      </c>
      <c r="C40" s="66" t="str">
        <f>'Physical Futures'!C64</f>
        <v xml:space="preserve"> November 2023</v>
      </c>
      <c r="D40" s="66">
        <f t="shared" si="6"/>
        <v>30</v>
      </c>
      <c r="E40" s="73">
        <f>WORKDAY(F34, 1, 'Futures Bank holidays'!$K$2:$K$48)</f>
        <v>45077</v>
      </c>
      <c r="F40" s="73">
        <f>WORKDAY(G41-1, -1, 'Futures Bank holidays'!$K$2:$K$67)</f>
        <v>45259</v>
      </c>
      <c r="G40" s="73">
        <f>H39</f>
        <v>45231</v>
      </c>
      <c r="H40" s="73">
        <f>EDATE(H39, 1)</f>
        <v>45261</v>
      </c>
      <c r="I40" s="71"/>
    </row>
    <row r="41" spans="1:16" x14ac:dyDescent="0.35">
      <c r="B41" s="66" t="str">
        <f>'Physical Futures'!B65</f>
        <v>Month</v>
      </c>
      <c r="C41" s="66" t="str">
        <f>'Physical Futures'!C65</f>
        <v xml:space="preserve"> December 2023</v>
      </c>
      <c r="D41" s="66">
        <f t="shared" si="6"/>
        <v>31</v>
      </c>
      <c r="E41" s="73">
        <f>WORKDAY(F35, 1, 'Futures Bank holidays'!$K$2:$K$48)</f>
        <v>45107</v>
      </c>
      <c r="F41" s="73">
        <f>WORKDAY(G42-1, -1, 'Futures Bank holidays'!$K$2:$K$67)</f>
        <v>45289</v>
      </c>
      <c r="G41" s="73">
        <f>H40</f>
        <v>45261</v>
      </c>
      <c r="H41" s="73">
        <f>EDATE(H40, 1)</f>
        <v>45292</v>
      </c>
      <c r="I41" s="71"/>
    </row>
    <row r="42" spans="1:16" x14ac:dyDescent="0.35">
      <c r="A42" s="1"/>
      <c r="B42" s="80" t="str">
        <f>'Physical Futures'!B66</f>
        <v>Month</v>
      </c>
      <c r="C42" s="80" t="str">
        <f>'Physical Futures'!C66</f>
        <v xml:space="preserve"> January 2024</v>
      </c>
      <c r="D42" s="80">
        <f t="shared" ref="D42" si="7">H42-G42</f>
        <v>31</v>
      </c>
      <c r="E42" s="81">
        <f>WORKDAY(F36, 1, 'Futures Bank holidays'!$K$2:$K$48)</f>
        <v>45138</v>
      </c>
      <c r="F42" s="81">
        <f>WORKDAY(G43-1, -1, 'Futures Bank holidays'!$K$2:$K$67)</f>
        <v>45321</v>
      </c>
      <c r="G42" s="81">
        <f t="shared" ref="G42" si="8">H41</f>
        <v>45292</v>
      </c>
      <c r="H42" s="81">
        <f t="shared" si="1"/>
        <v>45323</v>
      </c>
    </row>
    <row r="43" spans="1:16" x14ac:dyDescent="0.35">
      <c r="A43" s="1"/>
      <c r="B43" s="80" t="str">
        <f>'Physical Futures'!B67</f>
        <v>Month</v>
      </c>
      <c r="C43" s="80" t="str">
        <f>'Physical Futures'!C67</f>
        <v xml:space="preserve"> February 2024</v>
      </c>
      <c r="D43" s="80">
        <f t="shared" ref="D43:D44" si="9">H43-G43</f>
        <v>29</v>
      </c>
      <c r="E43" s="81">
        <f>WORKDAY(F37, 1, 'Futures Bank holidays'!$K$2:$K$48)</f>
        <v>45169</v>
      </c>
      <c r="F43" s="81">
        <f>WORKDAY(G44-1, -1, 'Futures Bank holidays'!$K$2:$K$67)</f>
        <v>45350</v>
      </c>
      <c r="G43" s="81">
        <f t="shared" ref="G43" si="10">H42</f>
        <v>45323</v>
      </c>
      <c r="H43" s="81">
        <f t="shared" si="1"/>
        <v>45352</v>
      </c>
    </row>
    <row r="44" spans="1:16" x14ac:dyDescent="0.35">
      <c r="A44" s="1"/>
      <c r="B44" s="80" t="str">
        <f>'Physical Futures'!B68</f>
        <v>Month</v>
      </c>
      <c r="C44" s="80" t="str">
        <f>'Physical Futures'!C68</f>
        <v xml:space="preserve"> March 2024</v>
      </c>
      <c r="D44" s="80">
        <f t="shared" si="9"/>
        <v>31</v>
      </c>
      <c r="E44" s="81">
        <f>WORKDAY(F38, 1, 'Futures Bank holidays'!$K$2:$K$48)</f>
        <v>45201</v>
      </c>
      <c r="F44" s="81">
        <f>WORKDAY(G45-1, -1, 'Futures Bank holidays'!$K$2:$K$67)</f>
        <v>45379</v>
      </c>
      <c r="G44" s="81">
        <f>H43</f>
        <v>45352</v>
      </c>
      <c r="H44" s="81">
        <f>EDATE(H43, 1)</f>
        <v>45383</v>
      </c>
    </row>
    <row r="45" spans="1:16" x14ac:dyDescent="0.35">
      <c r="A45" s="1"/>
      <c r="B45" s="80" t="str">
        <f>'Physical Futures'!B69</f>
        <v>Month</v>
      </c>
      <c r="C45" s="80" t="str">
        <f>'Physical Futures'!C69</f>
        <v xml:space="preserve"> April 2024</v>
      </c>
      <c r="D45" s="80">
        <f t="shared" ref="D45" si="11">H45-G45</f>
        <v>30</v>
      </c>
      <c r="E45" s="81">
        <f>WORKDAY(F39, 1, 'Futures Bank holidays'!$K$2:$K$48)</f>
        <v>45230</v>
      </c>
      <c r="F45" s="81">
        <f>WORKDAY(G46-1, -1, 'Futures Bank holidays'!$K$2:$K$67)</f>
        <v>45411</v>
      </c>
      <c r="G45" s="81">
        <f>H44</f>
        <v>45383</v>
      </c>
      <c r="H45" s="81">
        <f>EDATE(H44, 1)</f>
        <v>45413</v>
      </c>
    </row>
    <row r="46" spans="1:16" x14ac:dyDescent="0.35">
      <c r="A46" s="1"/>
      <c r="B46" s="80" t="str">
        <f>'Physical Futures'!B70</f>
        <v>Month</v>
      </c>
      <c r="C46" s="80" t="str">
        <f>'Physical Futures'!C70</f>
        <v xml:space="preserve"> May 2024</v>
      </c>
      <c r="D46" s="80">
        <f>H46-G46</f>
        <v>31</v>
      </c>
      <c r="E46" s="81">
        <f>WORKDAY(F40, 1, 'Futures Bank holidays'!$K$2:$K$48)</f>
        <v>45260</v>
      </c>
      <c r="F46" s="81">
        <f>WORKDAY(G47-1, -1, 'Futures Bank holidays'!$K$2:$K$67)</f>
        <v>45442</v>
      </c>
      <c r="G46" s="81">
        <f>H45</f>
        <v>45413</v>
      </c>
      <c r="H46" s="81">
        <f>EDATE(H45, 1)</f>
        <v>45444</v>
      </c>
    </row>
    <row r="47" spans="1:16" x14ac:dyDescent="0.35">
      <c r="A47" s="1"/>
      <c r="B47" s="80" t="str">
        <f>'Physical Futures'!B71</f>
        <v>Month</v>
      </c>
      <c r="C47" s="80" t="str">
        <f>'Physical Futures'!C71</f>
        <v xml:space="preserve"> June 2024</v>
      </c>
      <c r="D47" s="80">
        <f t="shared" ref="D47:D55" si="12">H47-G47</f>
        <v>30</v>
      </c>
      <c r="E47" s="81">
        <f>WORKDAY(F41, 1, 'Futures Bank holidays'!$K$2:$K$48)</f>
        <v>45293</v>
      </c>
      <c r="F47" s="81">
        <f>WORKDAY(G48-1, -1, 'Futures Bank holidays'!$K$2:$K$67)</f>
        <v>45471</v>
      </c>
      <c r="G47" s="81">
        <f t="shared" ref="G47:G61" si="13">H46</f>
        <v>45444</v>
      </c>
      <c r="H47" s="81">
        <f t="shared" ref="H47:H55" si="14">EDATE(H46, 1)</f>
        <v>45474</v>
      </c>
    </row>
    <row r="48" spans="1:16" x14ac:dyDescent="0.35">
      <c r="A48" s="1"/>
      <c r="B48" s="80" t="str">
        <f>'Physical Futures'!B72</f>
        <v>Month</v>
      </c>
      <c r="C48" s="80" t="str">
        <f>'Physical Futures'!C72</f>
        <v xml:space="preserve"> July 2024</v>
      </c>
      <c r="D48" s="80">
        <f t="shared" si="12"/>
        <v>31</v>
      </c>
      <c r="E48" s="81">
        <f>WORKDAY(F42, 1, 'Futures Bank holidays'!$K$2:$K$48)</f>
        <v>45322</v>
      </c>
      <c r="F48" s="81">
        <f>WORKDAY(G49-1, -1, 'Futures Bank holidays'!$K$2:$K$67)</f>
        <v>45503</v>
      </c>
      <c r="G48" s="81">
        <f t="shared" si="13"/>
        <v>45474</v>
      </c>
      <c r="H48" s="81">
        <f t="shared" si="14"/>
        <v>45505</v>
      </c>
    </row>
    <row r="49" spans="1:16" x14ac:dyDescent="0.35">
      <c r="A49" s="1"/>
      <c r="B49" s="80" t="str">
        <f>'Physical Futures'!B73</f>
        <v>Month</v>
      </c>
      <c r="C49" s="80" t="str">
        <f>'Physical Futures'!C73</f>
        <v xml:space="preserve"> August 2024</v>
      </c>
      <c r="D49" s="80">
        <f t="shared" si="12"/>
        <v>31</v>
      </c>
      <c r="E49" s="81">
        <f>WORKDAY(F43, 1, 'Futures Bank holidays'!$K$2:$K$48)</f>
        <v>45351</v>
      </c>
      <c r="F49" s="81">
        <f>WORKDAY(G50-1, -1, 'Futures Bank holidays'!$K$2:$K$67)</f>
        <v>45534</v>
      </c>
      <c r="G49" s="81">
        <f t="shared" si="13"/>
        <v>45505</v>
      </c>
      <c r="H49" s="81">
        <f t="shared" si="14"/>
        <v>45536</v>
      </c>
    </row>
    <row r="50" spans="1:16" x14ac:dyDescent="0.35">
      <c r="A50" s="1"/>
      <c r="B50" s="80" t="str">
        <f>'Physical Futures'!B74</f>
        <v>Month</v>
      </c>
      <c r="C50" s="80" t="str">
        <f>'Physical Futures'!C74</f>
        <v xml:space="preserve"> September 2024</v>
      </c>
      <c r="D50" s="80">
        <f t="shared" si="12"/>
        <v>30</v>
      </c>
      <c r="E50" s="81">
        <f>WORKDAY(F44, 1, 'Futures Bank holidays'!$K$2:$K$48)</f>
        <v>45384</v>
      </c>
      <c r="F50" s="81">
        <f>WORKDAY(G51-1, -1, 'Futures Bank holidays'!$K$2:$K$67)</f>
        <v>45562</v>
      </c>
      <c r="G50" s="81">
        <f t="shared" si="13"/>
        <v>45536</v>
      </c>
      <c r="H50" s="81">
        <f t="shared" si="14"/>
        <v>45566</v>
      </c>
    </row>
    <row r="51" spans="1:16" x14ac:dyDescent="0.35">
      <c r="A51" s="1"/>
      <c r="B51" s="80" t="str">
        <f>'Physical Futures'!B75</f>
        <v>Month</v>
      </c>
      <c r="C51" s="80" t="str">
        <f>'Physical Futures'!C75</f>
        <v xml:space="preserve"> October 2024</v>
      </c>
      <c r="D51" s="80">
        <f t="shared" si="12"/>
        <v>31</v>
      </c>
      <c r="E51" s="81">
        <f>WORKDAY(F45, 1, 'Futures Bank holidays'!$K$2:$K$48)</f>
        <v>45412</v>
      </c>
      <c r="F51" s="81">
        <f>WORKDAY(G52-1, -1, 'Futures Bank holidays'!$K$2:$K$67)</f>
        <v>45595</v>
      </c>
      <c r="G51" s="81">
        <f t="shared" si="13"/>
        <v>45566</v>
      </c>
      <c r="H51" s="81">
        <f t="shared" si="14"/>
        <v>45597</v>
      </c>
    </row>
    <row r="52" spans="1:16" x14ac:dyDescent="0.35">
      <c r="A52" s="1"/>
      <c r="B52" s="80" t="str">
        <f>'Physical Futures'!B76</f>
        <v>Month</v>
      </c>
      <c r="C52" s="80" t="str">
        <f>'Physical Futures'!C76</f>
        <v xml:space="preserve"> November 2024</v>
      </c>
      <c r="D52" s="80">
        <f t="shared" si="12"/>
        <v>30</v>
      </c>
      <c r="E52" s="81">
        <f>WORKDAY(F46, 1, 'Futures Bank holidays'!$K$2:$K$48)</f>
        <v>45443</v>
      </c>
      <c r="F52" s="81">
        <f>WORKDAY(G53-1, -1, 'Futures Bank holidays'!$K$2:$K$67)</f>
        <v>45625</v>
      </c>
      <c r="G52" s="81">
        <f t="shared" si="13"/>
        <v>45597</v>
      </c>
      <c r="H52" s="81">
        <f t="shared" si="14"/>
        <v>45627</v>
      </c>
    </row>
    <row r="53" spans="1:16" x14ac:dyDescent="0.35">
      <c r="A53" s="1"/>
      <c r="B53" s="80" t="str">
        <f>'Physical Futures'!B77</f>
        <v>Month</v>
      </c>
      <c r="C53" s="80" t="str">
        <f>'Physical Futures'!C77</f>
        <v xml:space="preserve"> December 2024</v>
      </c>
      <c r="D53" s="80">
        <f t="shared" si="12"/>
        <v>31</v>
      </c>
      <c r="E53" s="81">
        <f>WORKDAY(F47, 1, 'Futures Bank holidays'!$K$2:$K$48)</f>
        <v>45474</v>
      </c>
      <c r="F53" s="81">
        <f>WORKDAY(G54-1, -1, 'Futures Bank holidays'!$K$2:$K$67)</f>
        <v>45656</v>
      </c>
      <c r="G53" s="81">
        <f t="shared" si="13"/>
        <v>45627</v>
      </c>
      <c r="H53" s="81">
        <f t="shared" si="14"/>
        <v>45658</v>
      </c>
    </row>
    <row r="54" spans="1:16" x14ac:dyDescent="0.35">
      <c r="A54" s="1"/>
      <c r="B54" s="80" t="str">
        <f>'Physical Futures'!B78</f>
        <v>Month</v>
      </c>
      <c r="C54" s="80" t="str">
        <f>'Physical Futures'!C78</f>
        <v xml:space="preserve"> January 2025</v>
      </c>
      <c r="D54" s="80">
        <f t="shared" si="12"/>
        <v>31</v>
      </c>
      <c r="E54" s="81">
        <f>WORKDAY(F48, 1, 'Futures Bank holidays'!$K$2:$K$48)</f>
        <v>45504</v>
      </c>
      <c r="F54" s="81">
        <f>WORKDAY(G55-1, -1, 'Futures Bank holidays'!$K$2:$K$67)</f>
        <v>45687</v>
      </c>
      <c r="G54" s="81">
        <f t="shared" si="13"/>
        <v>45658</v>
      </c>
      <c r="H54" s="81">
        <f t="shared" si="14"/>
        <v>45689</v>
      </c>
    </row>
    <row r="55" spans="1:16" x14ac:dyDescent="0.35">
      <c r="A55" s="1"/>
      <c r="B55" s="80" t="str">
        <f>'Physical Futures'!B79</f>
        <v>Month</v>
      </c>
      <c r="C55" s="80" t="str">
        <f>'Physical Futures'!C79</f>
        <v xml:space="preserve"> February 2025</v>
      </c>
      <c r="D55" s="80">
        <f t="shared" si="12"/>
        <v>28</v>
      </c>
      <c r="E55" s="81">
        <f>WORKDAY(F49, 1, 'Futures Bank holidays'!$K$2:$K$48)</f>
        <v>45537</v>
      </c>
      <c r="F55" s="81">
        <f>WORKDAY(G56-1, -1, 'Futures Bank holidays'!$K$2:$K$67)</f>
        <v>45715</v>
      </c>
      <c r="G55" s="81">
        <f t="shared" si="13"/>
        <v>45689</v>
      </c>
      <c r="H55" s="81">
        <f t="shared" si="14"/>
        <v>45717</v>
      </c>
    </row>
    <row r="56" spans="1:16" x14ac:dyDescent="0.35">
      <c r="A56" s="1"/>
      <c r="B56" s="80" t="str">
        <f>'Physical Futures'!B80</f>
        <v>Month</v>
      </c>
      <c r="C56" s="80" t="str">
        <f>'Physical Futures'!C80</f>
        <v xml:space="preserve"> March 2025</v>
      </c>
      <c r="D56" s="80">
        <f>H56-G56</f>
        <v>31</v>
      </c>
      <c r="E56" s="81">
        <f>WORKDAY(F50, 1, 'Futures Bank holidays'!$K$2:$K$48)</f>
        <v>45565</v>
      </c>
      <c r="F56" s="81">
        <f>WORKDAY(G57-1, -1, 'Futures Bank holidays'!$K$2:$K$67)</f>
        <v>45744</v>
      </c>
      <c r="G56" s="81">
        <f>H55</f>
        <v>45717</v>
      </c>
      <c r="H56" s="81">
        <f>EDATE(H55, 1)</f>
        <v>45748</v>
      </c>
    </row>
    <row r="57" spans="1:16" x14ac:dyDescent="0.35">
      <c r="A57" s="1"/>
      <c r="B57" s="80" t="str">
        <f>'Physical Futures'!B81</f>
        <v>Month</v>
      </c>
      <c r="C57" s="80" t="str">
        <f>'Physical Futures'!C81</f>
        <v xml:space="preserve"> April 2025</v>
      </c>
      <c r="D57" s="80">
        <f t="shared" ref="D57" si="15">H57-G57</f>
        <v>30</v>
      </c>
      <c r="E57" s="81">
        <f>WORKDAY(F51, 1, 'Futures Bank holidays'!$K$2:$K$48)</f>
        <v>45596</v>
      </c>
      <c r="F57" s="81">
        <f>WORKDAY(G58-1, -1, 'Futures Bank holidays'!$K$2:$K$67)</f>
        <v>45776</v>
      </c>
      <c r="G57" s="81">
        <f t="shared" si="13"/>
        <v>45748</v>
      </c>
      <c r="H57" s="81">
        <f t="shared" ref="H57" si="16">EDATE(H56, 1)</f>
        <v>45778</v>
      </c>
    </row>
    <row r="58" spans="1:16" x14ac:dyDescent="0.35">
      <c r="A58" s="1"/>
      <c r="B58" s="80" t="str">
        <f>'Physical Futures'!B82</f>
        <v>Month</v>
      </c>
      <c r="C58" s="80" t="str">
        <f>'Physical Futures'!C82</f>
        <v xml:space="preserve"> May 2025</v>
      </c>
      <c r="D58" s="80">
        <f t="shared" ref="D58:D61" si="17">H58-G58</f>
        <v>31</v>
      </c>
      <c r="E58" s="81">
        <f>WORKDAY(F52, 1, 'Futures Bank holidays'!$K$2:$K$48)</f>
        <v>45628</v>
      </c>
      <c r="F58" s="81">
        <f>WORKDAY(G59-1, -1, 'Futures Bank holidays'!$K$2:$K$67)</f>
        <v>45807</v>
      </c>
      <c r="G58" s="81">
        <f t="shared" si="13"/>
        <v>45778</v>
      </c>
      <c r="H58" s="81">
        <f t="shared" ref="H58:H61" si="18">EDATE(H57, 1)</f>
        <v>45809</v>
      </c>
    </row>
    <row r="59" spans="1:16" x14ac:dyDescent="0.35">
      <c r="A59" s="1"/>
      <c r="B59" s="80" t="str">
        <f>'Physical Futures'!B83</f>
        <v>Month</v>
      </c>
      <c r="C59" s="80" t="str">
        <f>'Physical Futures'!C83</f>
        <v xml:space="preserve"> June 2025</v>
      </c>
      <c r="D59" s="80">
        <f t="shared" si="17"/>
        <v>30</v>
      </c>
      <c r="E59" s="81">
        <f>WORKDAY(F53, 1, 'Futures Bank holidays'!$K$2:$K$48)</f>
        <v>45657</v>
      </c>
      <c r="F59" s="81">
        <f>WORKDAY(G60-1, -1, 'Futures Bank holidays'!$K$2:$K$67)</f>
        <v>45835</v>
      </c>
      <c r="G59" s="81">
        <f t="shared" si="13"/>
        <v>45809</v>
      </c>
      <c r="H59" s="81">
        <f t="shared" si="18"/>
        <v>45839</v>
      </c>
    </row>
    <row r="60" spans="1:16" x14ac:dyDescent="0.35">
      <c r="A60" s="1"/>
      <c r="B60" s="80" t="str">
        <f>'Physical Futures'!B84</f>
        <v>Month</v>
      </c>
      <c r="C60" s="80" t="str">
        <f>'Physical Futures'!C84</f>
        <v xml:space="preserve"> July 2025</v>
      </c>
      <c r="D60" s="80">
        <f t="shared" si="17"/>
        <v>31</v>
      </c>
      <c r="E60" s="81">
        <f>WORKDAY(F54, 1, 'Futures Bank holidays'!$K$2:$K$48)</f>
        <v>45688</v>
      </c>
      <c r="F60" s="81">
        <f>WORKDAY(G61-1, -1, 'Futures Bank holidays'!$K$2:$K$67)</f>
        <v>45868</v>
      </c>
      <c r="G60" s="81">
        <f t="shared" si="13"/>
        <v>45839</v>
      </c>
      <c r="H60" s="81">
        <f t="shared" si="18"/>
        <v>45870</v>
      </c>
    </row>
    <row r="61" spans="1:16" x14ac:dyDescent="0.35">
      <c r="A61" s="1"/>
      <c r="B61" s="80" t="str">
        <f>'Physical Futures'!B85</f>
        <v>Month</v>
      </c>
      <c r="C61" s="80" t="str">
        <f>'Physical Futures'!C85</f>
        <v xml:space="preserve"> August 2025</v>
      </c>
      <c r="D61" s="80">
        <f t="shared" si="17"/>
        <v>31</v>
      </c>
      <c r="E61" s="81">
        <f>WORKDAY(F55, 1, 'Futures Bank holidays'!$K$2:$K$48)</f>
        <v>45716</v>
      </c>
      <c r="F61" s="81" t="e">
        <f>WORKDAY(G62-1, -1, 'Futures Bank holidays'!$K$2:$K$67)</f>
        <v>#NUM!</v>
      </c>
      <c r="G61" s="81">
        <f t="shared" si="13"/>
        <v>45870</v>
      </c>
      <c r="H61" s="81">
        <f t="shared" si="18"/>
        <v>45901</v>
      </c>
    </row>
    <row r="62" spans="1:16" x14ac:dyDescent="0.35">
      <c r="A62" s="1"/>
      <c r="B62" s="98"/>
      <c r="C62" s="98"/>
      <c r="D62" s="98"/>
      <c r="E62" s="100"/>
      <c r="F62" s="100"/>
      <c r="G62" s="100"/>
      <c r="H62" s="100"/>
    </row>
    <row r="63" spans="1:16" s="72" customFormat="1" x14ac:dyDescent="0.35">
      <c r="A63"/>
      <c r="B63" s="107" t="s">
        <v>281</v>
      </c>
      <c r="C63" s="107" t="s">
        <v>291</v>
      </c>
      <c r="D63" s="107">
        <f>H63-G63</f>
        <v>91</v>
      </c>
      <c r="E63" s="108">
        <v>44375</v>
      </c>
      <c r="F63" s="108">
        <v>44284</v>
      </c>
      <c r="G63" s="108">
        <v>44287</v>
      </c>
      <c r="H63" s="108">
        <v>44378</v>
      </c>
      <c r="J63" s="71"/>
      <c r="K63"/>
      <c r="L63"/>
      <c r="M63"/>
      <c r="N63"/>
      <c r="O63"/>
      <c r="P63"/>
    </row>
    <row r="64" spans="1:16" s="72" customFormat="1" x14ac:dyDescent="0.35">
      <c r="A64" s="1"/>
      <c r="B64" s="107" t="s">
        <v>281</v>
      </c>
      <c r="C64" s="107" t="s">
        <v>292</v>
      </c>
      <c r="D64" s="107">
        <f t="shared" ref="D64:D77" si="19">H64-G64</f>
        <v>92</v>
      </c>
      <c r="E64" s="108">
        <v>44375</v>
      </c>
      <c r="F64" s="108">
        <v>44375</v>
      </c>
      <c r="G64" s="108">
        <f>H63</f>
        <v>44378</v>
      </c>
      <c r="H64" s="108">
        <f>EDATE(H63, 3)</f>
        <v>44470</v>
      </c>
      <c r="J64" s="71"/>
      <c r="K64"/>
      <c r="L64"/>
      <c r="M64"/>
      <c r="N64"/>
      <c r="O64"/>
      <c r="P64"/>
    </row>
    <row r="65" spans="1:16" s="72" customFormat="1" x14ac:dyDescent="0.35">
      <c r="A65" s="1"/>
      <c r="B65" s="66" t="s">
        <v>281</v>
      </c>
      <c r="C65" s="66" t="s">
        <v>293</v>
      </c>
      <c r="D65" s="66">
        <f t="shared" si="19"/>
        <v>92</v>
      </c>
      <c r="E65" s="73">
        <v>44375</v>
      </c>
      <c r="F65" s="73">
        <v>44467</v>
      </c>
      <c r="G65" s="73">
        <f>H64</f>
        <v>44470</v>
      </c>
      <c r="H65" s="73">
        <f>EDATE(H64, 3)</f>
        <v>44562</v>
      </c>
      <c r="J65" s="71"/>
      <c r="K65"/>
      <c r="L65"/>
      <c r="M65"/>
      <c r="N65"/>
      <c r="O65"/>
      <c r="P65"/>
    </row>
    <row r="66" spans="1:16" s="72" customFormat="1" x14ac:dyDescent="0.35">
      <c r="A66" s="1"/>
      <c r="B66" s="66" t="s">
        <v>281</v>
      </c>
      <c r="C66" s="66" t="s">
        <v>294</v>
      </c>
      <c r="D66" s="66">
        <f t="shared" si="19"/>
        <v>90</v>
      </c>
      <c r="E66" s="73">
        <v>44375</v>
      </c>
      <c r="F66" s="73">
        <v>44559</v>
      </c>
      <c r="G66" s="73">
        <f>H65</f>
        <v>44562</v>
      </c>
      <c r="H66" s="73">
        <f>EDATE(H65, 3)</f>
        <v>44652</v>
      </c>
      <c r="J66" s="71"/>
      <c r="K66"/>
      <c r="L66"/>
      <c r="M66"/>
      <c r="N66"/>
      <c r="O66"/>
      <c r="P66"/>
    </row>
    <row r="67" spans="1:16" s="72" customFormat="1" x14ac:dyDescent="0.35">
      <c r="A67" s="1"/>
      <c r="B67" s="66" t="s">
        <v>281</v>
      </c>
      <c r="C67" s="66" t="s">
        <v>295</v>
      </c>
      <c r="D67" s="66">
        <f t="shared" si="19"/>
        <v>91</v>
      </c>
      <c r="E67" s="73">
        <v>44375</v>
      </c>
      <c r="F67" s="73">
        <v>44649</v>
      </c>
      <c r="G67" s="73">
        <f t="shared" ref="G67:G77" si="20">H66</f>
        <v>44652</v>
      </c>
      <c r="H67" s="73">
        <f t="shared" ref="H67:H77" si="21">EDATE(H66, 3)</f>
        <v>44743</v>
      </c>
      <c r="J67" s="71"/>
      <c r="K67"/>
      <c r="L67"/>
      <c r="M67"/>
      <c r="N67"/>
      <c r="O67"/>
      <c r="P67"/>
    </row>
    <row r="68" spans="1:16" s="72" customFormat="1" x14ac:dyDescent="0.35">
      <c r="A68" s="1"/>
      <c r="B68" s="66" t="s">
        <v>281</v>
      </c>
      <c r="C68" s="66" t="s">
        <v>296</v>
      </c>
      <c r="D68" s="66">
        <f t="shared" si="19"/>
        <v>92</v>
      </c>
      <c r="E68" s="73">
        <v>44375</v>
      </c>
      <c r="F68" s="73">
        <v>44740</v>
      </c>
      <c r="G68" s="73">
        <f t="shared" si="20"/>
        <v>44743</v>
      </c>
      <c r="H68" s="73">
        <f t="shared" si="21"/>
        <v>44835</v>
      </c>
      <c r="J68" s="71"/>
      <c r="K68"/>
      <c r="L68"/>
      <c r="M68"/>
      <c r="N68"/>
      <c r="O68"/>
      <c r="P68"/>
    </row>
    <row r="69" spans="1:16" s="72" customFormat="1" x14ac:dyDescent="0.35">
      <c r="A69" s="1"/>
      <c r="B69" s="66" t="s">
        <v>281</v>
      </c>
      <c r="C69" s="66" t="s">
        <v>297</v>
      </c>
      <c r="D69" s="66">
        <f t="shared" si="19"/>
        <v>92</v>
      </c>
      <c r="E69" s="73">
        <v>44375</v>
      </c>
      <c r="F69" s="73">
        <v>44832</v>
      </c>
      <c r="G69" s="73">
        <f t="shared" si="20"/>
        <v>44835</v>
      </c>
      <c r="H69" s="73">
        <f t="shared" si="21"/>
        <v>44927</v>
      </c>
      <c r="J69" s="71"/>
      <c r="K69"/>
      <c r="L69"/>
      <c r="M69"/>
      <c r="N69"/>
      <c r="O69"/>
      <c r="P69"/>
    </row>
    <row r="70" spans="1:16" s="72" customFormat="1" x14ac:dyDescent="0.35">
      <c r="A70" s="1"/>
      <c r="B70" s="66" t="s">
        <v>281</v>
      </c>
      <c r="C70" s="66" t="s">
        <v>298</v>
      </c>
      <c r="D70" s="66">
        <f t="shared" si="19"/>
        <v>90</v>
      </c>
      <c r="E70" s="73">
        <v>44375</v>
      </c>
      <c r="F70" s="73">
        <v>44923</v>
      </c>
      <c r="G70" s="73">
        <f t="shared" si="20"/>
        <v>44927</v>
      </c>
      <c r="H70" s="73">
        <f t="shared" si="21"/>
        <v>45017</v>
      </c>
      <c r="J70" s="71"/>
      <c r="K70"/>
      <c r="L70"/>
      <c r="M70"/>
      <c r="N70"/>
      <c r="O70"/>
      <c r="P70"/>
    </row>
    <row r="71" spans="1:16" s="72" customFormat="1" x14ac:dyDescent="0.35">
      <c r="A71"/>
      <c r="B71" s="66" t="s">
        <v>281</v>
      </c>
      <c r="C71" s="66" t="s">
        <v>299</v>
      </c>
      <c r="D71" s="66">
        <f t="shared" si="19"/>
        <v>91</v>
      </c>
      <c r="E71" s="73">
        <f>WORKDAY(F64, 1, 'Futures Bank holidays'!$K$2:$K$48)</f>
        <v>44376</v>
      </c>
      <c r="F71" s="73">
        <v>45014</v>
      </c>
      <c r="G71" s="73">
        <f t="shared" si="20"/>
        <v>45017</v>
      </c>
      <c r="H71" s="73">
        <f t="shared" si="21"/>
        <v>45108</v>
      </c>
      <c r="J71" s="71"/>
      <c r="K71"/>
      <c r="L71"/>
      <c r="M71"/>
      <c r="N71"/>
      <c r="O71"/>
      <c r="P71"/>
    </row>
    <row r="72" spans="1:16" s="72" customFormat="1" x14ac:dyDescent="0.35">
      <c r="A72" s="1"/>
      <c r="B72" s="66" t="s">
        <v>281</v>
      </c>
      <c r="C72" s="66" t="s">
        <v>300</v>
      </c>
      <c r="D72" s="66">
        <f t="shared" si="19"/>
        <v>92</v>
      </c>
      <c r="E72" s="73">
        <f>WORKDAY(F65, 1, 'Futures Bank holidays'!$K$2:$K$48)</f>
        <v>44468</v>
      </c>
      <c r="F72" s="73">
        <v>45105</v>
      </c>
      <c r="G72" s="73">
        <f t="shared" si="20"/>
        <v>45108</v>
      </c>
      <c r="H72" s="73">
        <f t="shared" si="21"/>
        <v>45200</v>
      </c>
      <c r="J72" s="71"/>
      <c r="K72"/>
      <c r="L72"/>
      <c r="M72"/>
      <c r="N72"/>
      <c r="O72"/>
      <c r="P72"/>
    </row>
    <row r="73" spans="1:16" s="72" customFormat="1" x14ac:dyDescent="0.35">
      <c r="A73" s="1"/>
      <c r="B73" s="66" t="s">
        <v>281</v>
      </c>
      <c r="C73" s="66" t="s">
        <v>301</v>
      </c>
      <c r="D73" s="66">
        <f t="shared" si="19"/>
        <v>92</v>
      </c>
      <c r="E73" s="73">
        <f>WORKDAY(F66, 1, 'Futures Bank holidays'!$K$2:$K$48)</f>
        <v>44560</v>
      </c>
      <c r="F73" s="73">
        <v>45196</v>
      </c>
      <c r="G73" s="73">
        <f t="shared" si="20"/>
        <v>45200</v>
      </c>
      <c r="H73" s="73">
        <f t="shared" si="21"/>
        <v>45292</v>
      </c>
      <c r="J73" s="71"/>
      <c r="K73"/>
      <c r="L73"/>
      <c r="M73"/>
      <c r="N73"/>
      <c r="O73"/>
      <c r="P73"/>
    </row>
    <row r="74" spans="1:16" x14ac:dyDescent="0.35">
      <c r="A74" s="1"/>
      <c r="B74" s="66" t="s">
        <v>281</v>
      </c>
      <c r="C74" s="66" t="s">
        <v>302</v>
      </c>
      <c r="D74" s="66">
        <f t="shared" si="19"/>
        <v>91</v>
      </c>
      <c r="E74" s="73">
        <f>WORKDAY(F67, 1, 'Futures Bank holidays'!$K$2:$K$48)</f>
        <v>44650</v>
      </c>
      <c r="F74" s="73">
        <v>45287</v>
      </c>
      <c r="G74" s="73">
        <f t="shared" si="20"/>
        <v>45292</v>
      </c>
      <c r="H74" s="73">
        <f t="shared" si="21"/>
        <v>45383</v>
      </c>
    </row>
    <row r="75" spans="1:16" x14ac:dyDescent="0.35">
      <c r="A75" s="1"/>
      <c r="B75" s="66" t="s">
        <v>281</v>
      </c>
      <c r="C75" s="66" t="s">
        <v>303</v>
      </c>
      <c r="D75" s="66">
        <f t="shared" si="19"/>
        <v>91</v>
      </c>
      <c r="E75" s="73">
        <f>WORKDAY(F68, 1, 'Futures Bank holidays'!$K$2:$K$48)</f>
        <v>44741</v>
      </c>
      <c r="F75" s="73">
        <v>45377</v>
      </c>
      <c r="G75" s="73">
        <f t="shared" si="20"/>
        <v>45383</v>
      </c>
      <c r="H75" s="73">
        <f t="shared" si="21"/>
        <v>45474</v>
      </c>
    </row>
    <row r="76" spans="1:16" x14ac:dyDescent="0.35">
      <c r="A76" s="1"/>
      <c r="B76" s="66" t="s">
        <v>281</v>
      </c>
      <c r="C76" s="66" t="s">
        <v>304</v>
      </c>
      <c r="D76" s="66">
        <f t="shared" si="19"/>
        <v>92</v>
      </c>
      <c r="E76" s="73">
        <f>WORKDAY(F69, 1, 'Futures Bank holidays'!$K$2:$K$48)</f>
        <v>44833</v>
      </c>
      <c r="F76" s="73">
        <v>45469</v>
      </c>
      <c r="G76" s="73">
        <f t="shared" si="20"/>
        <v>45474</v>
      </c>
      <c r="H76" s="73">
        <f t="shared" si="21"/>
        <v>45566</v>
      </c>
    </row>
    <row r="77" spans="1:16" s="1" customFormat="1" x14ac:dyDescent="0.35">
      <c r="B77" s="66" t="s">
        <v>281</v>
      </c>
      <c r="C77" s="66" t="s">
        <v>305</v>
      </c>
      <c r="D77" s="66">
        <f t="shared" si="19"/>
        <v>92</v>
      </c>
      <c r="E77" s="73">
        <f>WORKDAY(F70, 1, 'Futures Bank holidays'!$K$2:$K$48)</f>
        <v>44924</v>
      </c>
      <c r="F77" s="73">
        <f>WORKDAY(G77, -3, 'Futures Bank holidays'!$K$2:$K$67)</f>
        <v>45561</v>
      </c>
      <c r="G77" s="73">
        <f t="shared" si="20"/>
        <v>45566</v>
      </c>
      <c r="H77" s="73">
        <f t="shared" si="21"/>
        <v>45658</v>
      </c>
      <c r="I77" s="72"/>
      <c r="J77" s="71"/>
      <c r="K77"/>
      <c r="L77"/>
      <c r="M77"/>
      <c r="N77"/>
      <c r="O77"/>
      <c r="P77"/>
    </row>
    <row r="78" spans="1:16" s="1" customFormat="1" x14ac:dyDescent="0.35">
      <c r="B78" s="122" t="s">
        <v>281</v>
      </c>
      <c r="C78" s="122" t="s">
        <v>306</v>
      </c>
      <c r="D78" s="122">
        <f t="shared" ref="D78:D85" si="22">H78-G78</f>
        <v>90</v>
      </c>
      <c r="E78" s="123">
        <f>WORKDAY(F71, 1, 'Futures Bank holidays'!$K$2:$K$48)</f>
        <v>45015</v>
      </c>
      <c r="F78" s="123">
        <f>WORKDAY(G78, -3, 'Futures Bank holidays'!$K$2:$K$67)</f>
        <v>45653</v>
      </c>
      <c r="G78" s="123">
        <f t="shared" ref="G78:G85" si="23">H77</f>
        <v>45658</v>
      </c>
      <c r="H78" s="123">
        <f t="shared" ref="H78:H89" si="24">EDATE(H77, 3)</f>
        <v>45748</v>
      </c>
      <c r="I78" s="72"/>
      <c r="J78" s="71"/>
      <c r="K78"/>
      <c r="L78"/>
      <c r="M78"/>
      <c r="N78"/>
      <c r="O78"/>
      <c r="P78"/>
    </row>
    <row r="79" spans="1:16" s="1" customFormat="1" x14ac:dyDescent="0.35">
      <c r="B79" s="122" t="s">
        <v>281</v>
      </c>
      <c r="C79" s="122" t="s">
        <v>307</v>
      </c>
      <c r="D79" s="122">
        <f t="shared" si="22"/>
        <v>91</v>
      </c>
      <c r="E79" s="123">
        <f>WORKDAY(F72, 1, 'Futures Bank holidays'!$K$2:$K$48)</f>
        <v>45106</v>
      </c>
      <c r="F79" s="123">
        <f>WORKDAY(G79, -3, 'Futures Bank holidays'!$K$2:$K$67)</f>
        <v>45743</v>
      </c>
      <c r="G79" s="123">
        <f t="shared" si="23"/>
        <v>45748</v>
      </c>
      <c r="H79" s="123">
        <f t="shared" si="24"/>
        <v>45839</v>
      </c>
      <c r="I79" s="72"/>
      <c r="J79" s="71"/>
      <c r="K79"/>
      <c r="L79"/>
      <c r="M79"/>
      <c r="N79"/>
      <c r="O79"/>
      <c r="P79"/>
    </row>
    <row r="80" spans="1:16" s="1" customFormat="1" x14ac:dyDescent="0.35">
      <c r="B80" s="122" t="s">
        <v>281</v>
      </c>
      <c r="C80" s="122" t="s">
        <v>308</v>
      </c>
      <c r="D80" s="122">
        <f t="shared" si="22"/>
        <v>92</v>
      </c>
      <c r="E80" s="123">
        <f>WORKDAY(F73, 1, 'Futures Bank holidays'!$K$2:$K$48)</f>
        <v>45197</v>
      </c>
      <c r="F80" s="123">
        <f>WORKDAY(G80, -3, 'Futures Bank holidays'!$K$2:$K$67)</f>
        <v>45834</v>
      </c>
      <c r="G80" s="123">
        <f t="shared" si="23"/>
        <v>45839</v>
      </c>
      <c r="H80" s="123">
        <f t="shared" si="24"/>
        <v>45931</v>
      </c>
      <c r="I80" s="72"/>
      <c r="J80" s="71"/>
      <c r="K80"/>
      <c r="L80"/>
      <c r="M80"/>
      <c r="N80"/>
      <c r="O80"/>
      <c r="P80"/>
    </row>
    <row r="81" spans="2:16" s="1" customFormat="1" x14ac:dyDescent="0.35">
      <c r="B81" s="122" t="s">
        <v>281</v>
      </c>
      <c r="C81" s="122" t="s">
        <v>309</v>
      </c>
      <c r="D81" s="122">
        <f t="shared" si="22"/>
        <v>92</v>
      </c>
      <c r="E81" s="123">
        <f>WORKDAY(F74, 1, 'Futures Bank holidays'!$K$2:$K$48)</f>
        <v>45288</v>
      </c>
      <c r="F81" s="123">
        <f>WORKDAY(G81, -3, 'Futures Bank holidays'!$K$2:$K$67)</f>
        <v>45926</v>
      </c>
      <c r="G81" s="123">
        <f t="shared" si="23"/>
        <v>45931</v>
      </c>
      <c r="H81" s="123">
        <f t="shared" si="24"/>
        <v>46023</v>
      </c>
      <c r="I81" s="72"/>
      <c r="J81" s="71"/>
      <c r="K81"/>
      <c r="L81"/>
      <c r="M81"/>
      <c r="N81"/>
      <c r="O81"/>
      <c r="P81"/>
    </row>
    <row r="82" spans="2:16" x14ac:dyDescent="0.35">
      <c r="B82" s="66" t="s">
        <v>281</v>
      </c>
      <c r="C82" s="66" t="s">
        <v>310</v>
      </c>
      <c r="D82" s="66">
        <f t="shared" si="22"/>
        <v>90</v>
      </c>
      <c r="E82" s="73">
        <f>WORKDAY(F75, 1, 'Futures Bank holidays'!$K$2:$K$48)</f>
        <v>45378</v>
      </c>
      <c r="F82" s="73">
        <f>WORKDAY(G82, -3, 'Futures Bank holidays'!$K$2:$K$67)</f>
        <v>46020</v>
      </c>
      <c r="G82" s="73">
        <f t="shared" si="23"/>
        <v>46023</v>
      </c>
      <c r="H82" s="73">
        <f t="shared" si="24"/>
        <v>46113</v>
      </c>
      <c r="I82" s="71"/>
    </row>
    <row r="83" spans="2:16" x14ac:dyDescent="0.35">
      <c r="B83" s="66" t="s">
        <v>281</v>
      </c>
      <c r="C83" s="66" t="s">
        <v>311</v>
      </c>
      <c r="D83" s="66">
        <f t="shared" si="22"/>
        <v>91</v>
      </c>
      <c r="E83" s="73">
        <f>WORKDAY(F76, 1, 'Futures Bank holidays'!$K$2:$K$48)</f>
        <v>45470</v>
      </c>
      <c r="F83" s="73">
        <f>WORKDAY(G83, -3, 'Futures Bank holidays'!$K$2:$K$67)</f>
        <v>46108</v>
      </c>
      <c r="G83" s="73">
        <f t="shared" si="23"/>
        <v>46113</v>
      </c>
      <c r="H83" s="73">
        <f t="shared" si="24"/>
        <v>46204</v>
      </c>
      <c r="I83" s="71"/>
    </row>
    <row r="84" spans="2:16" x14ac:dyDescent="0.35">
      <c r="B84" s="66" t="s">
        <v>281</v>
      </c>
      <c r="C84" s="66" t="s">
        <v>312</v>
      </c>
      <c r="D84" s="66">
        <f t="shared" si="22"/>
        <v>92</v>
      </c>
      <c r="E84" s="73">
        <f>WORKDAY(F77, 1, 'Futures Bank holidays'!$K$2:$K$48)</f>
        <v>45562</v>
      </c>
      <c r="F84" s="73">
        <f>WORKDAY(G84, -3, 'Futures Bank holidays'!$K$2:$K$67)</f>
        <v>46199</v>
      </c>
      <c r="G84" s="73">
        <f t="shared" si="23"/>
        <v>46204</v>
      </c>
      <c r="H84" s="73">
        <f t="shared" si="24"/>
        <v>46296</v>
      </c>
      <c r="I84" s="71"/>
    </row>
    <row r="85" spans="2:16" x14ac:dyDescent="0.35">
      <c r="B85" s="66" t="s">
        <v>281</v>
      </c>
      <c r="C85" s="66" t="s">
        <v>313</v>
      </c>
      <c r="D85" s="66">
        <f t="shared" si="22"/>
        <v>92</v>
      </c>
      <c r="E85" s="73">
        <f>WORKDAY(F78, 1, 'Futures Bank holidays'!$K$2:$K$48)</f>
        <v>45656</v>
      </c>
      <c r="F85" s="73">
        <f>WORKDAY(G85, -3, 'Futures Bank holidays'!$K$2:$K$67)</f>
        <v>46293</v>
      </c>
      <c r="G85" s="73">
        <f t="shared" si="23"/>
        <v>46296</v>
      </c>
      <c r="H85" s="73">
        <f t="shared" si="24"/>
        <v>46388</v>
      </c>
      <c r="I85" s="71"/>
    </row>
    <row r="86" spans="2:16" s="1" customFormat="1" x14ac:dyDescent="0.35">
      <c r="B86" s="80" t="s">
        <v>281</v>
      </c>
      <c r="C86" s="80" t="s">
        <v>317</v>
      </c>
      <c r="D86" s="80">
        <f t="shared" ref="D86:D89" si="25">H86-G86</f>
        <v>90</v>
      </c>
      <c r="E86" s="81">
        <f>WORKDAY(F79, 1, 'Futures Bank holidays'!$K$2:$K$48)</f>
        <v>45744</v>
      </c>
      <c r="F86" s="81">
        <f>WORKDAY(G86, -3, 'Futures Bank holidays'!$K$2:$K$67)</f>
        <v>46385</v>
      </c>
      <c r="G86" s="81">
        <f t="shared" ref="G86:G89" si="26">H85</f>
        <v>46388</v>
      </c>
      <c r="H86" s="81">
        <f t="shared" si="24"/>
        <v>46478</v>
      </c>
      <c r="I86" s="72"/>
      <c r="J86" s="71"/>
      <c r="K86"/>
      <c r="L86"/>
      <c r="M86"/>
      <c r="N86"/>
      <c r="O86"/>
      <c r="P86"/>
    </row>
    <row r="87" spans="2:16" s="1" customFormat="1" x14ac:dyDescent="0.35">
      <c r="B87" s="80" t="s">
        <v>281</v>
      </c>
      <c r="C87" s="80" t="s">
        <v>321</v>
      </c>
      <c r="D87" s="80">
        <f t="shared" si="25"/>
        <v>91</v>
      </c>
      <c r="E87" s="81">
        <f>WORKDAY(F80, 1, 'Futures Bank holidays'!$K$2:$K$48)</f>
        <v>45835</v>
      </c>
      <c r="F87" s="81">
        <f>WORKDAY(G87, -3, 'Futures Bank holidays'!$K$2:$K$67)</f>
        <v>46471</v>
      </c>
      <c r="G87" s="81">
        <f t="shared" si="26"/>
        <v>46478</v>
      </c>
      <c r="H87" s="81">
        <f t="shared" si="24"/>
        <v>46569</v>
      </c>
      <c r="I87" s="72"/>
      <c r="J87" s="71"/>
      <c r="K87"/>
      <c r="L87"/>
      <c r="M87"/>
      <c r="N87"/>
      <c r="O87"/>
      <c r="P87"/>
    </row>
    <row r="88" spans="2:16" s="1" customFormat="1" x14ac:dyDescent="0.35">
      <c r="B88" s="80" t="s">
        <v>281</v>
      </c>
      <c r="C88" s="80" t="s">
        <v>325</v>
      </c>
      <c r="D88" s="80">
        <f t="shared" si="25"/>
        <v>92</v>
      </c>
      <c r="E88" s="81">
        <f>WORKDAY(F81, 1, 'Futures Bank holidays'!$K$2:$K$48)</f>
        <v>45929</v>
      </c>
      <c r="F88" s="81">
        <f>WORKDAY(G88, -3, 'Futures Bank holidays'!$K$2:$K$67)</f>
        <v>46566</v>
      </c>
      <c r="G88" s="81">
        <f t="shared" si="26"/>
        <v>46569</v>
      </c>
      <c r="H88" s="81">
        <f t="shared" si="24"/>
        <v>46661</v>
      </c>
      <c r="I88" s="72"/>
      <c r="J88" s="71"/>
      <c r="K88"/>
      <c r="L88"/>
      <c r="M88"/>
      <c r="N88"/>
      <c r="O88"/>
      <c r="P88"/>
    </row>
    <row r="89" spans="2:16" s="1" customFormat="1" x14ac:dyDescent="0.35">
      <c r="B89" s="80" t="s">
        <v>281</v>
      </c>
      <c r="C89" s="80" t="s">
        <v>596</v>
      </c>
      <c r="D89" s="80">
        <f t="shared" si="25"/>
        <v>92</v>
      </c>
      <c r="E89" s="81">
        <f>WORKDAY(F82, 1, 'Futures Bank holidays'!$K$2:$K$48)</f>
        <v>46021</v>
      </c>
      <c r="F89" s="81">
        <f>WORKDAY(G89, -3, 'Futures Bank holidays'!$K$2:$K$67)</f>
        <v>46658</v>
      </c>
      <c r="G89" s="81">
        <f t="shared" si="26"/>
        <v>46661</v>
      </c>
      <c r="H89" s="81">
        <f t="shared" si="24"/>
        <v>46753</v>
      </c>
      <c r="I89" s="72"/>
      <c r="J89" s="71"/>
      <c r="K89"/>
      <c r="L89"/>
      <c r="M89"/>
      <c r="N89"/>
      <c r="O89"/>
      <c r="P89"/>
    </row>
    <row r="90" spans="2:16" s="1" customFormat="1" hidden="1" x14ac:dyDescent="0.35">
      <c r="B90" s="66"/>
      <c r="C90" s="66"/>
      <c r="D90" s="66"/>
      <c r="E90" s="81">
        <f>WORKDAY(F79, 1, 'Futures Bank holidays'!$K$2:$K$48)</f>
        <v>45744</v>
      </c>
      <c r="F90" s="73"/>
      <c r="G90" s="73"/>
      <c r="H90" s="73"/>
      <c r="I90" s="72"/>
      <c r="J90" s="71"/>
      <c r="K90"/>
      <c r="L90"/>
      <c r="M90"/>
      <c r="N90"/>
      <c r="O90"/>
      <c r="P90"/>
    </row>
    <row r="91" spans="2:16" s="1" customFormat="1" hidden="1" x14ac:dyDescent="0.35">
      <c r="B91" s="66"/>
      <c r="C91" s="66"/>
      <c r="D91" s="66"/>
      <c r="E91" s="81">
        <f>WORKDAY(F80, 1, 'Futures Bank holidays'!$K$2:$K$48)</f>
        <v>45835</v>
      </c>
      <c r="F91" s="73"/>
      <c r="G91" s="73"/>
      <c r="H91" s="73"/>
      <c r="I91" s="72"/>
      <c r="J91" s="71"/>
      <c r="K91"/>
      <c r="L91"/>
      <c r="M91"/>
      <c r="N91"/>
      <c r="O91"/>
      <c r="P91"/>
    </row>
    <row r="92" spans="2:16" s="1" customFormat="1" hidden="1" x14ac:dyDescent="0.35">
      <c r="B92" s="66"/>
      <c r="C92" s="66"/>
      <c r="D92" s="66"/>
      <c r="E92" s="81">
        <f>WORKDAY(F81, 1, 'Futures Bank holidays'!$K$2:$K$48)</f>
        <v>45929</v>
      </c>
      <c r="F92" s="73"/>
      <c r="G92" s="73"/>
      <c r="H92" s="73"/>
      <c r="I92" s="72"/>
      <c r="J92" s="71"/>
      <c r="K92"/>
      <c r="L92"/>
      <c r="M92"/>
      <c r="N92"/>
      <c r="O92"/>
      <c r="P92"/>
    </row>
    <row r="93" spans="2:16" s="1" customFormat="1" hidden="1" x14ac:dyDescent="0.35">
      <c r="B93" s="66"/>
      <c r="C93" s="66"/>
      <c r="D93" s="66"/>
      <c r="E93" s="81">
        <f>WORKDAY(F86, 1, 'Futures Bank holidays'!$K$2:$K$48)</f>
        <v>46386</v>
      </c>
      <c r="F93" s="73"/>
      <c r="G93" s="73"/>
      <c r="H93" s="73"/>
      <c r="I93" s="72"/>
      <c r="J93" s="71"/>
      <c r="K93"/>
      <c r="L93"/>
      <c r="M93"/>
      <c r="N93"/>
      <c r="O93"/>
      <c r="P93"/>
    </row>
    <row r="94" spans="2:16" s="1" customFormat="1" hidden="1" x14ac:dyDescent="0.35">
      <c r="B94" s="66"/>
      <c r="C94" s="66"/>
      <c r="D94" s="66"/>
      <c r="E94" s="81">
        <f>WORKDAY(F87, 1, 'Futures Bank holidays'!$K$2:$K$48)</f>
        <v>46476</v>
      </c>
      <c r="F94" s="73"/>
      <c r="G94" s="73"/>
      <c r="H94" s="73"/>
      <c r="I94" s="72"/>
      <c r="J94" s="71"/>
      <c r="K94"/>
      <c r="L94"/>
      <c r="M94"/>
      <c r="N94"/>
      <c r="O94"/>
      <c r="P94"/>
    </row>
    <row r="95" spans="2:16" s="1" customFormat="1" hidden="1" x14ac:dyDescent="0.35">
      <c r="B95" s="66"/>
      <c r="C95" s="66"/>
      <c r="D95" s="66"/>
      <c r="E95" s="81">
        <f>WORKDAY(F88, 1, 'Futures Bank holidays'!$K$2:$K$48)</f>
        <v>46567</v>
      </c>
      <c r="F95" s="73"/>
      <c r="G95" s="73"/>
      <c r="H95" s="73"/>
      <c r="I95" s="72"/>
      <c r="J95" s="71"/>
      <c r="K95"/>
      <c r="L95"/>
      <c r="M95"/>
      <c r="N95"/>
      <c r="O95"/>
      <c r="P95"/>
    </row>
    <row r="96" spans="2:16" s="1" customFormat="1" hidden="1" x14ac:dyDescent="0.35">
      <c r="B96" s="66"/>
      <c r="C96" s="66"/>
      <c r="D96" s="66"/>
      <c r="E96" s="81">
        <f>WORKDAY(F89, 1, 'Futures Bank holidays'!$K$2:$K$48)</f>
        <v>46659</v>
      </c>
      <c r="F96" s="73"/>
      <c r="G96" s="73"/>
      <c r="H96" s="73"/>
      <c r="I96" s="72"/>
      <c r="J96" s="71"/>
      <c r="K96"/>
      <c r="L96"/>
      <c r="M96"/>
      <c r="N96"/>
      <c r="O96"/>
      <c r="P96"/>
    </row>
    <row r="97" spans="2:16" s="1" customFormat="1" hidden="1" x14ac:dyDescent="0.35">
      <c r="B97" s="66" t="s">
        <v>326</v>
      </c>
      <c r="C97" s="66" t="s">
        <v>331</v>
      </c>
      <c r="D97" s="66">
        <f t="shared" ref="D97:D118" si="27">H97-G97</f>
        <v>183</v>
      </c>
      <c r="E97" s="73">
        <v>44375</v>
      </c>
      <c r="F97" s="73">
        <f>WORKDAY(G97, -3, 'Futures Bank holidays'!$K$2:$K$67)</f>
        <v>44284</v>
      </c>
      <c r="G97" s="73">
        <v>44287</v>
      </c>
      <c r="H97" s="73">
        <v>44470</v>
      </c>
      <c r="I97" s="72"/>
      <c r="J97" s="71"/>
      <c r="K97"/>
      <c r="L97"/>
      <c r="M97"/>
      <c r="N97"/>
      <c r="O97"/>
      <c r="P97"/>
    </row>
    <row r="98" spans="2:16" s="1" customFormat="1" hidden="1" x14ac:dyDescent="0.35">
      <c r="B98" s="66" t="s">
        <v>326</v>
      </c>
      <c r="C98" s="66" t="s">
        <v>332</v>
      </c>
      <c r="D98" s="66">
        <f t="shared" si="27"/>
        <v>182</v>
      </c>
      <c r="E98" s="73">
        <v>44375</v>
      </c>
      <c r="F98" s="73">
        <f>WORKDAY(G98, -3, 'Futures Bank holidays'!$K$2:$K$67)</f>
        <v>44467</v>
      </c>
      <c r="G98" s="73">
        <f t="shared" ref="G98:G118" si="28">H97</f>
        <v>44470</v>
      </c>
      <c r="H98" s="73">
        <f>EDATE(H97, 6)</f>
        <v>44652</v>
      </c>
      <c r="I98" s="72"/>
      <c r="J98" s="71"/>
      <c r="K98"/>
      <c r="L98"/>
      <c r="M98"/>
      <c r="N98"/>
      <c r="O98"/>
      <c r="P98"/>
    </row>
    <row r="99" spans="2:16" s="1" customFormat="1" hidden="1" x14ac:dyDescent="0.35">
      <c r="B99" s="66" t="s">
        <v>326</v>
      </c>
      <c r="C99" s="66" t="s">
        <v>333</v>
      </c>
      <c r="D99" s="66">
        <f t="shared" si="27"/>
        <v>183</v>
      </c>
      <c r="E99" s="73">
        <v>44375</v>
      </c>
      <c r="F99" s="73">
        <f>WORKDAY(G99, -3, 'Futures Bank holidays'!$K$2:$K$67)</f>
        <v>44649</v>
      </c>
      <c r="G99" s="73">
        <f t="shared" si="28"/>
        <v>44652</v>
      </c>
      <c r="H99" s="73">
        <f>EDATE(H98, 6)</f>
        <v>44835</v>
      </c>
      <c r="I99" s="72"/>
      <c r="J99" s="71"/>
      <c r="K99"/>
      <c r="L99"/>
      <c r="M99"/>
      <c r="N99"/>
      <c r="O99"/>
      <c r="P99"/>
    </row>
    <row r="100" spans="2:16" hidden="1" x14ac:dyDescent="0.35">
      <c r="B100" s="66" t="s">
        <v>326</v>
      </c>
      <c r="C100" s="66" t="s">
        <v>334</v>
      </c>
      <c r="D100" s="66">
        <f t="shared" si="27"/>
        <v>182</v>
      </c>
      <c r="E100" s="73">
        <v>44375</v>
      </c>
      <c r="F100" s="73">
        <f>WORKDAY(G100, -3, 'Futures Bank holidays'!$K$2:$K$67)</f>
        <v>44832</v>
      </c>
      <c r="G100" s="73">
        <f t="shared" si="28"/>
        <v>44835</v>
      </c>
      <c r="H100" s="73">
        <f>EDATE(H99, 6)</f>
        <v>45017</v>
      </c>
    </row>
    <row r="101" spans="2:16" x14ac:dyDescent="0.35">
      <c r="B101" s="66" t="s">
        <v>326</v>
      </c>
      <c r="C101" s="66" t="s">
        <v>335</v>
      </c>
      <c r="D101" s="66">
        <f t="shared" si="27"/>
        <v>183</v>
      </c>
      <c r="E101" s="73">
        <v>44375</v>
      </c>
      <c r="F101" s="73">
        <f>WORKDAY(G101, -3, 'Futures Bank holidays'!$K$2:$K$67)</f>
        <v>45014</v>
      </c>
      <c r="G101" s="73">
        <f t="shared" si="28"/>
        <v>45017</v>
      </c>
      <c r="H101" s="73">
        <f t="shared" ref="H101:H104" si="29">EDATE(H100, 6)</f>
        <v>45200</v>
      </c>
    </row>
    <row r="102" spans="2:16" x14ac:dyDescent="0.35">
      <c r="B102" s="66" t="s">
        <v>326</v>
      </c>
      <c r="C102" s="66" t="s">
        <v>336</v>
      </c>
      <c r="D102" s="66">
        <f t="shared" si="27"/>
        <v>183</v>
      </c>
      <c r="E102" s="73">
        <v>44375</v>
      </c>
      <c r="F102" s="73">
        <f>WORKDAY(G102, -3, 'Futures Bank holidays'!$K$2:$K$67)</f>
        <v>45196</v>
      </c>
      <c r="G102" s="73">
        <f t="shared" si="28"/>
        <v>45200</v>
      </c>
      <c r="H102" s="73">
        <f t="shared" si="29"/>
        <v>45383</v>
      </c>
    </row>
    <row r="103" spans="2:16" x14ac:dyDescent="0.35">
      <c r="B103" s="66" t="s">
        <v>326</v>
      </c>
      <c r="C103" s="66" t="s">
        <v>337</v>
      </c>
      <c r="D103" s="66">
        <f t="shared" si="27"/>
        <v>183</v>
      </c>
      <c r="E103" s="73">
        <f>WORKDAY(F97, 1, 'Futures Bank holidays'!$K$2:$K$48)</f>
        <v>44285</v>
      </c>
      <c r="F103" s="73">
        <f>WORKDAY(G103, -3, 'Futures Bank holidays'!$K$2:$K$67)</f>
        <v>45377</v>
      </c>
      <c r="G103" s="73">
        <f t="shared" si="28"/>
        <v>45383</v>
      </c>
      <c r="H103" s="73">
        <f t="shared" si="29"/>
        <v>45566</v>
      </c>
    </row>
    <row r="104" spans="2:16" x14ac:dyDescent="0.35">
      <c r="B104" s="66" t="s">
        <v>326</v>
      </c>
      <c r="C104" s="66" t="s">
        <v>338</v>
      </c>
      <c r="D104" s="66">
        <f t="shared" si="27"/>
        <v>182</v>
      </c>
      <c r="E104" s="73">
        <f>WORKDAY(F98, 1, 'Futures Bank holidays'!$K$2:$K$48)</f>
        <v>44468</v>
      </c>
      <c r="F104" s="73">
        <f>WORKDAY(G104, -3, 'Futures Bank holidays'!$K$2:$K$67)</f>
        <v>45561</v>
      </c>
      <c r="G104" s="73">
        <f t="shared" si="28"/>
        <v>45566</v>
      </c>
      <c r="H104" s="73">
        <f t="shared" si="29"/>
        <v>45748</v>
      </c>
    </row>
    <row r="105" spans="2:16" x14ac:dyDescent="0.35">
      <c r="B105" s="122" t="s">
        <v>326</v>
      </c>
      <c r="C105" s="122" t="s">
        <v>339</v>
      </c>
      <c r="D105" s="122">
        <f>H105-G105</f>
        <v>183</v>
      </c>
      <c r="E105" s="123">
        <f>WORKDAY(F99, 1, 'Futures Bank holidays'!$K$2:$K$48)</f>
        <v>44650</v>
      </c>
      <c r="F105" s="123">
        <f>WORKDAY(G105, -3, 'Futures Bank holidays'!$K$2:$K$67)</f>
        <v>45743</v>
      </c>
      <c r="G105" s="123">
        <f>H104</f>
        <v>45748</v>
      </c>
      <c r="H105" s="123">
        <f>EDATE(H104, 6)</f>
        <v>45931</v>
      </c>
    </row>
    <row r="106" spans="2:16" x14ac:dyDescent="0.35">
      <c r="B106" s="122" t="s">
        <v>326</v>
      </c>
      <c r="C106" s="122" t="s">
        <v>340</v>
      </c>
      <c r="D106" s="122">
        <f>H106-G106</f>
        <v>182</v>
      </c>
      <c r="E106" s="123">
        <f>WORKDAY(F100, 1, 'Futures Bank holidays'!$K$2:$K$48)</f>
        <v>44833</v>
      </c>
      <c r="F106" s="123">
        <f>WORKDAY(G106, -3, 'Futures Bank holidays'!$K$2:$K$67)</f>
        <v>45926</v>
      </c>
      <c r="G106" s="123">
        <f>H105</f>
        <v>45931</v>
      </c>
      <c r="H106" s="123">
        <f>EDATE(H105, 6)</f>
        <v>46113</v>
      </c>
    </row>
    <row r="107" spans="2:16" x14ac:dyDescent="0.35">
      <c r="B107" s="66" t="s">
        <v>326</v>
      </c>
      <c r="C107" s="66" t="s">
        <v>341</v>
      </c>
      <c r="D107" s="66">
        <f>H107-G107</f>
        <v>183</v>
      </c>
      <c r="E107" s="73">
        <f>WORKDAY(F101, 1, 'Futures Bank holidays'!$K$2:$K$48)</f>
        <v>45015</v>
      </c>
      <c r="F107" s="73">
        <f>WORKDAY(G107, -3, 'Futures Bank holidays'!$K$2:$K$67)</f>
        <v>46108</v>
      </c>
      <c r="G107" s="73">
        <f>H106</f>
        <v>46113</v>
      </c>
      <c r="H107" s="73">
        <f>EDATE(H106, 6)</f>
        <v>46296</v>
      </c>
    </row>
    <row r="108" spans="2:16" x14ac:dyDescent="0.35">
      <c r="B108" s="66" t="s">
        <v>326</v>
      </c>
      <c r="C108" s="66" t="s">
        <v>342</v>
      </c>
      <c r="D108" s="66">
        <f>H108-G108</f>
        <v>182</v>
      </c>
      <c r="E108" s="73">
        <f>WORKDAY(F102, 1, 'Futures Bank holidays'!$K$2:$K$48)</f>
        <v>45197</v>
      </c>
      <c r="F108" s="73">
        <f>WORKDAY(G108, -3, 'Futures Bank holidays'!$K$2:$K$67)</f>
        <v>46293</v>
      </c>
      <c r="G108" s="73">
        <f>H107</f>
        <v>46296</v>
      </c>
      <c r="H108" s="73">
        <f>EDATE(H107, 6)</f>
        <v>46478</v>
      </c>
    </row>
    <row r="109" spans="2:16" x14ac:dyDescent="0.35">
      <c r="B109" s="80" t="s">
        <v>326</v>
      </c>
      <c r="C109" s="80" t="s">
        <v>344</v>
      </c>
      <c r="D109" s="80">
        <f t="shared" ref="D109:D110" si="30">H109-G109</f>
        <v>183</v>
      </c>
      <c r="E109" s="81">
        <f>WORKDAY(F103, 1, 'Futures Bank holidays'!$K$2:$K$48)</f>
        <v>45378</v>
      </c>
      <c r="F109" s="81">
        <f>WORKDAY(G109, -3, 'Futures Bank holidays'!$K$2:$K$67)</f>
        <v>46471</v>
      </c>
      <c r="G109" s="81">
        <f t="shared" ref="G109:G110" si="31">H108</f>
        <v>46478</v>
      </c>
      <c r="H109" s="81">
        <f t="shared" ref="H109:H110" si="32">EDATE(H108, 6)</f>
        <v>46661</v>
      </c>
    </row>
    <row r="110" spans="2:16" x14ac:dyDescent="0.35">
      <c r="B110" s="80" t="s">
        <v>326</v>
      </c>
      <c r="C110" s="80" t="s">
        <v>346</v>
      </c>
      <c r="D110" s="80">
        <f t="shared" si="30"/>
        <v>183</v>
      </c>
      <c r="E110" s="81">
        <f>WORKDAY(F104, 1, 'Futures Bank holidays'!$K$2:$K$48)</f>
        <v>45562</v>
      </c>
      <c r="F110" s="81">
        <f>WORKDAY(G110, -3, 'Futures Bank holidays'!$K$2:$K$67)</f>
        <v>46658</v>
      </c>
      <c r="G110" s="81">
        <f t="shared" si="31"/>
        <v>46661</v>
      </c>
      <c r="H110" s="81">
        <f t="shared" si="32"/>
        <v>46844</v>
      </c>
    </row>
    <row r="111" spans="2:16" x14ac:dyDescent="0.35">
      <c r="B111" s="66" t="s">
        <v>353</v>
      </c>
      <c r="C111" s="66" t="s">
        <v>357</v>
      </c>
      <c r="D111" s="66">
        <f t="shared" si="27"/>
        <v>365</v>
      </c>
      <c r="E111" s="73">
        <v>44375</v>
      </c>
      <c r="F111" s="73">
        <f>WORKDAY(G111, -3, 'Futures Bank holidays'!$K$2:$K$67)</f>
        <v>44559</v>
      </c>
      <c r="G111" s="73">
        <v>44562</v>
      </c>
      <c r="H111" s="73">
        <v>44927</v>
      </c>
    </row>
    <row r="112" spans="2:16" x14ac:dyDescent="0.35">
      <c r="B112" s="66" t="s">
        <v>353</v>
      </c>
      <c r="C112" s="66" t="s">
        <v>358</v>
      </c>
      <c r="D112" s="66">
        <f t="shared" si="27"/>
        <v>365</v>
      </c>
      <c r="E112" s="73">
        <v>44375</v>
      </c>
      <c r="F112" s="73">
        <f>WORKDAY(G112, -3, 'Futures Bank holidays'!$K$2:$K$67)</f>
        <v>44923</v>
      </c>
      <c r="G112" s="73">
        <f t="shared" si="28"/>
        <v>44927</v>
      </c>
      <c r="H112" s="73">
        <f>EDATE(H111, 12)</f>
        <v>45292</v>
      </c>
    </row>
    <row r="113" spans="1:16" x14ac:dyDescent="0.35">
      <c r="B113" s="66" t="s">
        <v>353</v>
      </c>
      <c r="C113" s="66" t="s">
        <v>359</v>
      </c>
      <c r="D113" s="66">
        <f t="shared" si="27"/>
        <v>366</v>
      </c>
      <c r="E113" s="73">
        <v>44375</v>
      </c>
      <c r="F113" s="73">
        <f>WORKDAY(G113, -3, 'Futures Bank holidays'!$K$2:$K$67)</f>
        <v>45287</v>
      </c>
      <c r="G113" s="73">
        <f t="shared" si="28"/>
        <v>45292</v>
      </c>
      <c r="H113" s="73">
        <f t="shared" ref="H113:H120" si="33">EDATE(H112, 12)</f>
        <v>45658</v>
      </c>
    </row>
    <row r="114" spans="1:16" s="72" customFormat="1" x14ac:dyDescent="0.35">
      <c r="A114"/>
      <c r="B114" s="66" t="s">
        <v>353</v>
      </c>
      <c r="C114" s="66" t="s">
        <v>360</v>
      </c>
      <c r="D114" s="66">
        <f t="shared" si="27"/>
        <v>365</v>
      </c>
      <c r="E114" s="73">
        <v>44375</v>
      </c>
      <c r="F114" s="73">
        <f>WORKDAY(G114, -3, 'Futures Bank holidays'!$K$2:$K$67)</f>
        <v>45653</v>
      </c>
      <c r="G114" s="73">
        <f t="shared" si="28"/>
        <v>45658</v>
      </c>
      <c r="H114" s="73">
        <f t="shared" si="33"/>
        <v>46023</v>
      </c>
      <c r="J114" s="71"/>
      <c r="K114"/>
      <c r="L114"/>
      <c r="M114"/>
      <c r="N114"/>
      <c r="O114"/>
      <c r="P114"/>
    </row>
    <row r="115" spans="1:16" s="72" customFormat="1" x14ac:dyDescent="0.35">
      <c r="A115"/>
      <c r="B115" s="66" t="s">
        <v>353</v>
      </c>
      <c r="C115" s="66" t="s">
        <v>371</v>
      </c>
      <c r="D115" s="66">
        <f t="shared" si="27"/>
        <v>365</v>
      </c>
      <c r="E115" s="73">
        <v>44375</v>
      </c>
      <c r="F115" s="73">
        <f>WORKDAY(G115, -3, 'Futures Bank holidays'!$K$2:$K$67)</f>
        <v>46020</v>
      </c>
      <c r="G115" s="73">
        <f t="shared" si="28"/>
        <v>46023</v>
      </c>
      <c r="H115" s="73">
        <f t="shared" si="33"/>
        <v>46388</v>
      </c>
      <c r="J115" s="71"/>
      <c r="K115"/>
      <c r="L115"/>
      <c r="M115"/>
      <c r="N115"/>
      <c r="O115"/>
      <c r="P115"/>
    </row>
    <row r="116" spans="1:16" s="72" customFormat="1" x14ac:dyDescent="0.35">
      <c r="A116"/>
      <c r="B116" s="66" t="s">
        <v>353</v>
      </c>
      <c r="C116" s="66" t="s">
        <v>362</v>
      </c>
      <c r="D116" s="66">
        <f t="shared" si="27"/>
        <v>365</v>
      </c>
      <c r="E116" s="73">
        <v>44375</v>
      </c>
      <c r="F116" s="73">
        <f>WORKDAY(G116, -3, 'Futures Bank holidays'!$K$2:$K$67)</f>
        <v>46385</v>
      </c>
      <c r="G116" s="73">
        <f t="shared" si="28"/>
        <v>46388</v>
      </c>
      <c r="H116" s="73">
        <f t="shared" si="33"/>
        <v>46753</v>
      </c>
      <c r="J116" s="71"/>
      <c r="K116"/>
      <c r="L116"/>
      <c r="M116"/>
      <c r="N116"/>
      <c r="O116"/>
      <c r="P116"/>
    </row>
    <row r="117" spans="1:16" s="72" customFormat="1" x14ac:dyDescent="0.35">
      <c r="A117"/>
      <c r="B117" s="66" t="s">
        <v>353</v>
      </c>
      <c r="C117" s="66" t="s">
        <v>363</v>
      </c>
      <c r="D117" s="66">
        <f t="shared" si="27"/>
        <v>366</v>
      </c>
      <c r="E117" s="73">
        <v>44375</v>
      </c>
      <c r="F117" s="73">
        <f>WORKDAY(G117, -3, 'Futures Bank holidays'!$K$2:$K$67)</f>
        <v>46750</v>
      </c>
      <c r="G117" s="73">
        <f t="shared" si="28"/>
        <v>46753</v>
      </c>
      <c r="H117" s="73">
        <f t="shared" si="33"/>
        <v>47119</v>
      </c>
      <c r="J117" s="71"/>
      <c r="K117"/>
      <c r="L117"/>
      <c r="M117"/>
      <c r="N117"/>
      <c r="O117"/>
      <c r="P117"/>
    </row>
    <row r="118" spans="1:16" s="72" customFormat="1" x14ac:dyDescent="0.35">
      <c r="A118"/>
      <c r="B118" s="122" t="s">
        <v>353</v>
      </c>
      <c r="C118" s="122" t="s">
        <v>364</v>
      </c>
      <c r="D118" s="122">
        <f t="shared" si="27"/>
        <v>365</v>
      </c>
      <c r="E118" s="123">
        <f>WORKDAY(F112, 1, 'Futures Bank holidays'!$K$2:$K$48)</f>
        <v>44924</v>
      </c>
      <c r="F118" s="123">
        <f>WORKDAY(G118, -3, 'Futures Bank holidays'!$K$2:$K$67)</f>
        <v>47114</v>
      </c>
      <c r="G118" s="123">
        <f t="shared" si="28"/>
        <v>47119</v>
      </c>
      <c r="H118" s="123">
        <f t="shared" si="33"/>
        <v>47484</v>
      </c>
      <c r="J118" s="71"/>
      <c r="K118"/>
      <c r="L118"/>
      <c r="M118"/>
      <c r="N118"/>
      <c r="O118"/>
      <c r="P118"/>
    </row>
    <row r="119" spans="1:16" x14ac:dyDescent="0.35">
      <c r="B119" s="66" t="s">
        <v>353</v>
      </c>
      <c r="C119" s="66" t="s">
        <v>365</v>
      </c>
      <c r="D119" s="66">
        <f t="shared" ref="D119" si="34">H119-G119</f>
        <v>365</v>
      </c>
      <c r="E119" s="73">
        <f>WORKDAY(F113, 1, 'Futures Bank holidays'!$K$2:$K$48)</f>
        <v>45288</v>
      </c>
      <c r="F119" s="73">
        <f>WORKDAY(G119, -3, 'Futures Bank holidays'!$K$2:$K$67)</f>
        <v>47479</v>
      </c>
      <c r="G119" s="73">
        <f t="shared" ref="G119" si="35">H118</f>
        <v>47484</v>
      </c>
      <c r="H119" s="73">
        <f t="shared" si="33"/>
        <v>47849</v>
      </c>
    </row>
    <row r="120" spans="1:16" x14ac:dyDescent="0.35">
      <c r="B120" s="80" t="s">
        <v>353</v>
      </c>
      <c r="C120" s="80" t="s">
        <v>366</v>
      </c>
      <c r="D120" s="80">
        <f t="shared" ref="D120" si="36">H120-G120</f>
        <v>365</v>
      </c>
      <c r="E120" s="81">
        <f>WORKDAY(F114, 1, 'Futures Bank holidays'!$K$2:$K$48)</f>
        <v>45656</v>
      </c>
      <c r="F120" s="81">
        <f>WORKDAY(G120, -3, 'Futures Bank holidays'!$K$2:$K$67)</f>
        <v>47844</v>
      </c>
      <c r="G120" s="81">
        <f t="shared" ref="G120" si="37">H119</f>
        <v>47849</v>
      </c>
      <c r="H120" s="81">
        <f t="shared" si="33"/>
        <v>48214</v>
      </c>
    </row>
  </sheetData>
  <mergeCells count="2">
    <mergeCell ref="B2:H3"/>
    <mergeCell ref="B5:C5"/>
  </mergeCells>
  <phoneticPr fontId="30" type="noConversion"/>
  <pageMargins left="0.7" right="0.7" top="0.75" bottom="0.75" header="0.3" footer="0.3"/>
  <pageSetup paperSize="9" orientation="portrait" r:id="rId1"/>
  <headerFooter>
    <oddFooter>&amp;C_x000D_&amp;1#&amp;"Aptos"&amp;10&amp;K000000 External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46A0D-94D5-4EFC-9397-8E00E9FFEDC0}">
  <sheetPr>
    <tabColor theme="5" tint="0.79998168889431442"/>
  </sheetPr>
  <dimension ref="A1:O31"/>
  <sheetViews>
    <sheetView showGridLines="0" zoomScale="85" zoomScaleNormal="85" workbookViewId="0">
      <selection activeCell="E6" sqref="E6"/>
    </sheetView>
  </sheetViews>
  <sheetFormatPr defaultColWidth="11.453125" defaultRowHeight="14.5" x14ac:dyDescent="0.35"/>
  <cols>
    <col min="1" max="1" width="4.1796875" style="62" customWidth="1"/>
    <col min="2" max="2" width="9.453125" style="62" customWidth="1"/>
    <col min="3" max="3" width="12.81640625" style="62" bestFit="1" customWidth="1"/>
    <col min="4" max="4" width="12.81640625" style="62" customWidth="1"/>
    <col min="5" max="15" width="13.81640625" style="62" customWidth="1"/>
    <col min="16" max="16384" width="11.453125" style="62"/>
  </cols>
  <sheetData>
    <row r="1" spans="1:15" ht="8.25" customHeight="1" thickBot="1" x14ac:dyDescent="0.4"/>
    <row r="2" spans="1:15" ht="15" hidden="1" customHeight="1" thickBot="1" x14ac:dyDescent="0.4"/>
    <row r="3" spans="1:15" ht="15" hidden="1" customHeight="1" x14ac:dyDescent="0.35"/>
    <row r="4" spans="1:15" ht="15.5" x14ac:dyDescent="0.35">
      <c r="A4" s="56" t="s">
        <v>600</v>
      </c>
    </row>
    <row r="5" spans="1:15" ht="20" x14ac:dyDescent="0.4">
      <c r="E5" s="63" t="s">
        <v>601</v>
      </c>
    </row>
    <row r="6" spans="1:15" ht="6" customHeight="1" x14ac:dyDescent="0.4">
      <c r="E6" s="63"/>
    </row>
    <row r="7" spans="1:15" ht="39.75" customHeight="1" x14ac:dyDescent="0.35">
      <c r="D7" s="206" t="s">
        <v>602</v>
      </c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</row>
    <row r="8" spans="1:15" ht="17.25" customHeight="1" x14ac:dyDescent="0.35">
      <c r="A8" s="226"/>
      <c r="B8" s="226"/>
      <c r="C8" s="227"/>
      <c r="D8" s="120">
        <v>46013</v>
      </c>
      <c r="E8" s="120">
        <v>46014</v>
      </c>
      <c r="F8" s="120">
        <v>46015</v>
      </c>
      <c r="G8" s="120">
        <v>46016</v>
      </c>
      <c r="H8" s="120">
        <v>46017</v>
      </c>
      <c r="I8" s="120">
        <v>46018</v>
      </c>
      <c r="J8" s="120">
        <v>46019</v>
      </c>
      <c r="K8" s="120">
        <v>46020</v>
      </c>
      <c r="L8" s="120">
        <v>46021</v>
      </c>
      <c r="M8" s="120">
        <v>46022</v>
      </c>
      <c r="N8" s="120">
        <v>46023</v>
      </c>
      <c r="O8" s="120">
        <v>46024</v>
      </c>
    </row>
    <row r="9" spans="1:15" ht="18.75" customHeight="1" x14ac:dyDescent="0.35">
      <c r="A9" s="226"/>
      <c r="B9" s="226"/>
      <c r="C9" s="227"/>
      <c r="D9" s="121" t="s">
        <v>603</v>
      </c>
      <c r="E9" s="121" t="s">
        <v>604</v>
      </c>
      <c r="F9" s="121" t="s">
        <v>605</v>
      </c>
      <c r="G9" s="121" t="s">
        <v>606</v>
      </c>
      <c r="H9" s="121" t="s">
        <v>607</v>
      </c>
      <c r="I9" s="121" t="s">
        <v>608</v>
      </c>
      <c r="J9" s="121" t="s">
        <v>609</v>
      </c>
      <c r="K9" s="121" t="s">
        <v>603</v>
      </c>
      <c r="L9" s="121" t="s">
        <v>604</v>
      </c>
      <c r="M9" s="121" t="s">
        <v>605</v>
      </c>
      <c r="N9" s="121" t="s">
        <v>606</v>
      </c>
      <c r="O9" s="121" t="s">
        <v>607</v>
      </c>
    </row>
    <row r="10" spans="1:15" ht="20.149999999999999" customHeight="1" x14ac:dyDescent="0.35">
      <c r="B10" s="228" t="s">
        <v>610</v>
      </c>
      <c r="C10" s="220">
        <v>46013</v>
      </c>
      <c r="D10" s="209" t="s">
        <v>611</v>
      </c>
      <c r="E10" s="217" t="s">
        <v>612</v>
      </c>
      <c r="F10" s="207"/>
      <c r="G10" s="207"/>
      <c r="H10" s="207"/>
      <c r="I10" s="207"/>
      <c r="J10" s="207"/>
      <c r="K10" s="207"/>
      <c r="L10" s="207"/>
      <c r="M10" s="207"/>
      <c r="N10" s="207"/>
      <c r="O10" s="207"/>
    </row>
    <row r="11" spans="1:15" ht="20.149999999999999" customHeight="1" x14ac:dyDescent="0.35">
      <c r="B11" s="228"/>
      <c r="C11" s="221"/>
      <c r="D11" s="210"/>
      <c r="E11" s="218"/>
      <c r="F11" s="208"/>
      <c r="G11" s="208"/>
      <c r="H11" s="208"/>
      <c r="I11" s="208"/>
      <c r="J11" s="208"/>
      <c r="K11" s="208"/>
      <c r="L11" s="208"/>
      <c r="M11" s="208"/>
      <c r="N11" s="208"/>
      <c r="O11" s="208"/>
    </row>
    <row r="12" spans="1:15" ht="20.149999999999999" customHeight="1" x14ac:dyDescent="0.35">
      <c r="B12" s="228"/>
      <c r="C12" s="220">
        <v>46014</v>
      </c>
      <c r="D12" s="212"/>
      <c r="E12" s="209" t="s">
        <v>611</v>
      </c>
      <c r="F12" s="217" t="s">
        <v>612</v>
      </c>
      <c r="G12" s="214" t="s">
        <v>21</v>
      </c>
      <c r="H12" s="215"/>
      <c r="I12" s="215"/>
      <c r="J12" s="216"/>
      <c r="K12" s="204" t="s">
        <v>613</v>
      </c>
      <c r="L12" s="201"/>
      <c r="M12" s="201"/>
      <c r="N12" s="201"/>
      <c r="O12" s="201"/>
    </row>
    <row r="13" spans="1:15" ht="20.149999999999999" customHeight="1" x14ac:dyDescent="0.35">
      <c r="B13" s="228"/>
      <c r="C13" s="221"/>
      <c r="D13" s="213"/>
      <c r="E13" s="210"/>
      <c r="F13" s="218"/>
      <c r="G13" s="144" t="s">
        <v>35</v>
      </c>
      <c r="H13" s="144" t="s">
        <v>36</v>
      </c>
      <c r="I13" s="119" t="s">
        <v>58</v>
      </c>
      <c r="J13" s="119" t="s">
        <v>59</v>
      </c>
      <c r="K13" s="205"/>
      <c r="L13" s="201"/>
      <c r="M13" s="201"/>
      <c r="N13" s="201"/>
      <c r="O13" s="201"/>
    </row>
    <row r="14" spans="1:15" ht="20.149999999999999" customHeight="1" x14ac:dyDescent="0.35">
      <c r="B14" s="228"/>
      <c r="C14" s="220">
        <v>46015</v>
      </c>
      <c r="D14" s="212"/>
      <c r="E14" s="211"/>
      <c r="F14" s="209" t="s">
        <v>611</v>
      </c>
      <c r="G14" s="214" t="s">
        <v>21</v>
      </c>
      <c r="H14" s="215"/>
      <c r="I14" s="215"/>
      <c r="J14" s="216"/>
      <c r="K14" s="217" t="s">
        <v>612</v>
      </c>
      <c r="L14" s="201"/>
      <c r="M14" s="201"/>
      <c r="N14" s="201"/>
      <c r="O14" s="201"/>
    </row>
    <row r="15" spans="1:15" ht="20.149999999999999" customHeight="1" x14ac:dyDescent="0.35">
      <c r="B15" s="228"/>
      <c r="C15" s="221"/>
      <c r="D15" s="213"/>
      <c r="E15" s="211"/>
      <c r="F15" s="210"/>
      <c r="G15" s="144" t="s">
        <v>35</v>
      </c>
      <c r="H15" s="144" t="s">
        <v>36</v>
      </c>
      <c r="I15" s="119" t="s">
        <v>58</v>
      </c>
      <c r="J15" s="119" t="s">
        <v>59</v>
      </c>
      <c r="K15" s="218"/>
      <c r="L15" s="201"/>
      <c r="M15" s="201"/>
      <c r="N15" s="201"/>
      <c r="O15" s="201"/>
    </row>
    <row r="16" spans="1:15" ht="20.149999999999999" customHeight="1" x14ac:dyDescent="0.35">
      <c r="B16" s="228"/>
      <c r="C16" s="220">
        <v>46016</v>
      </c>
      <c r="D16" s="212"/>
      <c r="E16" s="211"/>
      <c r="F16" s="211"/>
      <c r="G16" s="209" t="s">
        <v>611</v>
      </c>
      <c r="H16" s="202" t="s">
        <v>36</v>
      </c>
      <c r="I16" s="202" t="s">
        <v>58</v>
      </c>
      <c r="J16" s="202" t="s">
        <v>59</v>
      </c>
      <c r="K16" s="217" t="s">
        <v>612</v>
      </c>
      <c r="L16" s="211"/>
      <c r="M16" s="211"/>
      <c r="N16" s="211"/>
      <c r="O16" s="211"/>
    </row>
    <row r="17" spans="2:15" ht="20.149999999999999" customHeight="1" x14ac:dyDescent="0.35">
      <c r="B17" s="228"/>
      <c r="C17" s="221"/>
      <c r="D17" s="213"/>
      <c r="E17" s="211"/>
      <c r="F17" s="211"/>
      <c r="G17" s="210"/>
      <c r="H17" s="203"/>
      <c r="I17" s="203"/>
      <c r="J17" s="203"/>
      <c r="K17" s="218"/>
      <c r="L17" s="211"/>
      <c r="M17" s="211"/>
      <c r="N17" s="211"/>
      <c r="O17" s="211"/>
    </row>
    <row r="18" spans="2:15" ht="20.149999999999999" customHeight="1" x14ac:dyDescent="0.35">
      <c r="B18" s="228"/>
      <c r="C18" s="220">
        <v>46017</v>
      </c>
      <c r="D18" s="207"/>
      <c r="E18" s="201"/>
      <c r="F18" s="201"/>
      <c r="G18" s="201"/>
      <c r="H18" s="223" t="s">
        <v>611</v>
      </c>
      <c r="I18" s="202" t="s">
        <v>58</v>
      </c>
      <c r="J18" s="202" t="s">
        <v>59</v>
      </c>
      <c r="K18" s="219" t="s">
        <v>612</v>
      </c>
      <c r="L18" s="211"/>
      <c r="M18" s="211"/>
      <c r="N18" s="211"/>
      <c r="O18" s="211"/>
    </row>
    <row r="19" spans="2:15" ht="20.149999999999999" customHeight="1" x14ac:dyDescent="0.35">
      <c r="B19" s="228"/>
      <c r="C19" s="221"/>
      <c r="D19" s="208"/>
      <c r="E19" s="201"/>
      <c r="F19" s="201"/>
      <c r="G19" s="201"/>
      <c r="H19" s="223"/>
      <c r="I19" s="203"/>
      <c r="J19" s="203"/>
      <c r="K19" s="219"/>
      <c r="L19" s="211"/>
      <c r="M19" s="211"/>
      <c r="N19" s="211" t="s">
        <v>36</v>
      </c>
      <c r="O19" s="211" t="s">
        <v>36</v>
      </c>
    </row>
    <row r="20" spans="2:15" ht="20.149999999999999" customHeight="1" x14ac:dyDescent="0.35">
      <c r="B20" s="228"/>
      <c r="C20" s="220">
        <v>46018</v>
      </c>
      <c r="D20" s="207"/>
      <c r="E20" s="201"/>
      <c r="F20" s="224"/>
      <c r="G20" s="201"/>
      <c r="H20" s="225"/>
      <c r="I20" s="223" t="s">
        <v>611</v>
      </c>
      <c r="J20" s="202" t="s">
        <v>59</v>
      </c>
      <c r="K20" s="219" t="s">
        <v>612</v>
      </c>
      <c r="L20" s="211"/>
      <c r="M20" s="211"/>
      <c r="N20" s="201"/>
      <c r="O20" s="201"/>
    </row>
    <row r="21" spans="2:15" ht="20.149999999999999" customHeight="1" x14ac:dyDescent="0.35">
      <c r="B21" s="228"/>
      <c r="C21" s="221"/>
      <c r="D21" s="208"/>
      <c r="E21" s="201"/>
      <c r="F21" s="224"/>
      <c r="G21" s="201"/>
      <c r="H21" s="225"/>
      <c r="I21" s="223"/>
      <c r="J21" s="203"/>
      <c r="K21" s="219"/>
      <c r="L21" s="211"/>
      <c r="M21" s="211"/>
      <c r="N21" s="201" t="s">
        <v>36</v>
      </c>
      <c r="O21" s="201" t="s">
        <v>36</v>
      </c>
    </row>
    <row r="22" spans="2:15" ht="20.149999999999999" customHeight="1" x14ac:dyDescent="0.35">
      <c r="B22" s="228"/>
      <c r="C22" s="220">
        <v>46019</v>
      </c>
      <c r="D22" s="207"/>
      <c r="E22" s="201"/>
      <c r="F22" s="201"/>
      <c r="G22" s="201"/>
      <c r="H22" s="201"/>
      <c r="I22" s="222"/>
      <c r="J22" s="223" t="s">
        <v>611</v>
      </c>
      <c r="K22" s="219" t="s">
        <v>612</v>
      </c>
      <c r="L22" s="211"/>
      <c r="M22" s="211"/>
      <c r="N22" s="201"/>
      <c r="O22" s="201"/>
    </row>
    <row r="23" spans="2:15" ht="20.149999999999999" customHeight="1" x14ac:dyDescent="0.35">
      <c r="B23" s="228"/>
      <c r="C23" s="221"/>
      <c r="D23" s="208"/>
      <c r="E23" s="201"/>
      <c r="F23" s="201"/>
      <c r="G23" s="201"/>
      <c r="H23" s="201"/>
      <c r="I23" s="222"/>
      <c r="J23" s="223"/>
      <c r="K23" s="219"/>
      <c r="L23" s="211"/>
      <c r="M23" s="211"/>
      <c r="N23" s="201" t="s">
        <v>36</v>
      </c>
      <c r="O23" s="201" t="s">
        <v>36</v>
      </c>
    </row>
    <row r="24" spans="2:15" ht="20.149999999999999" customHeight="1" x14ac:dyDescent="0.35">
      <c r="B24" s="228"/>
      <c r="C24" s="220">
        <v>46020</v>
      </c>
      <c r="D24" s="207"/>
      <c r="E24" s="201"/>
      <c r="F24" s="201"/>
      <c r="G24" s="201"/>
      <c r="H24" s="201"/>
      <c r="I24" s="201"/>
      <c r="J24" s="201"/>
      <c r="K24" s="209" t="s">
        <v>611</v>
      </c>
      <c r="L24" s="209" t="s">
        <v>612</v>
      </c>
      <c r="M24" s="201"/>
      <c r="N24" s="201"/>
      <c r="O24" s="201"/>
    </row>
    <row r="25" spans="2:15" ht="20.149999999999999" customHeight="1" x14ac:dyDescent="0.35">
      <c r="B25" s="228"/>
      <c r="C25" s="221"/>
      <c r="D25" s="208"/>
      <c r="E25" s="201"/>
      <c r="F25" s="201"/>
      <c r="G25" s="201"/>
      <c r="H25" s="201"/>
      <c r="I25" s="201"/>
      <c r="J25" s="201"/>
      <c r="K25" s="210"/>
      <c r="L25" s="210"/>
      <c r="M25" s="201" t="s">
        <v>36</v>
      </c>
      <c r="N25" s="201" t="s">
        <v>36</v>
      </c>
      <c r="O25" s="201" t="s">
        <v>36</v>
      </c>
    </row>
    <row r="26" spans="2:15" ht="20.149999999999999" customHeight="1" x14ac:dyDescent="0.35">
      <c r="B26" s="228"/>
      <c r="C26" s="220">
        <v>46021</v>
      </c>
      <c r="D26" s="207"/>
      <c r="E26" s="201"/>
      <c r="F26" s="201"/>
      <c r="G26" s="201"/>
      <c r="H26" s="201"/>
      <c r="I26" s="201"/>
      <c r="J26" s="201"/>
      <c r="K26" s="201"/>
      <c r="L26" s="209" t="s">
        <v>611</v>
      </c>
      <c r="M26" s="209" t="s">
        <v>612</v>
      </c>
      <c r="N26" s="202" t="s">
        <v>27</v>
      </c>
      <c r="O26" s="204" t="s">
        <v>613</v>
      </c>
    </row>
    <row r="27" spans="2:15" ht="20.149999999999999" customHeight="1" x14ac:dyDescent="0.35">
      <c r="B27" s="228"/>
      <c r="C27" s="221"/>
      <c r="D27" s="208"/>
      <c r="E27" s="201"/>
      <c r="F27" s="201"/>
      <c r="G27" s="201"/>
      <c r="H27" s="201"/>
      <c r="I27" s="201"/>
      <c r="J27" s="201"/>
      <c r="K27" s="201"/>
      <c r="L27" s="210"/>
      <c r="M27" s="210"/>
      <c r="N27" s="203"/>
      <c r="O27" s="205"/>
    </row>
    <row r="28" spans="2:15" ht="20.149999999999999" customHeight="1" x14ac:dyDescent="0.35">
      <c r="B28" s="228"/>
      <c r="C28" s="220">
        <v>46022</v>
      </c>
      <c r="D28" s="207"/>
      <c r="E28" s="201"/>
      <c r="F28" s="201"/>
      <c r="G28" s="201"/>
      <c r="H28" s="201"/>
      <c r="I28" s="201"/>
      <c r="J28" s="201"/>
      <c r="K28" s="201"/>
      <c r="L28" s="201"/>
      <c r="M28" s="209" t="s">
        <v>611</v>
      </c>
      <c r="N28" s="202" t="s">
        <v>27</v>
      </c>
      <c r="O28" s="209" t="s">
        <v>612</v>
      </c>
    </row>
    <row r="29" spans="2:15" ht="20.149999999999999" customHeight="1" x14ac:dyDescent="0.35">
      <c r="B29" s="228"/>
      <c r="C29" s="221"/>
      <c r="D29" s="208"/>
      <c r="E29" s="201"/>
      <c r="F29" s="201"/>
      <c r="G29" s="201"/>
      <c r="H29" s="201"/>
      <c r="I29" s="201"/>
      <c r="J29" s="201"/>
      <c r="K29" s="201"/>
      <c r="L29" s="201"/>
      <c r="M29" s="210"/>
      <c r="N29" s="203"/>
      <c r="O29" s="210"/>
    </row>
    <row r="30" spans="2:15" ht="20.149999999999999" customHeight="1" x14ac:dyDescent="0.35">
      <c r="B30" s="228"/>
      <c r="C30" s="220">
        <v>46023</v>
      </c>
      <c r="D30" s="207"/>
      <c r="E30" s="201"/>
      <c r="F30" s="201"/>
      <c r="G30" s="201"/>
      <c r="H30" s="201"/>
      <c r="I30" s="201"/>
      <c r="J30" s="201"/>
      <c r="K30" s="201"/>
      <c r="L30" s="201"/>
      <c r="M30" s="201"/>
      <c r="N30" s="209" t="s">
        <v>611</v>
      </c>
      <c r="O30" s="209" t="s">
        <v>612</v>
      </c>
    </row>
    <row r="31" spans="2:15" ht="20.149999999999999" customHeight="1" x14ac:dyDescent="0.35">
      <c r="B31" s="228"/>
      <c r="C31" s="221"/>
      <c r="D31" s="208"/>
      <c r="E31" s="201"/>
      <c r="F31" s="201"/>
      <c r="G31" s="201"/>
      <c r="H31" s="201"/>
      <c r="I31" s="201"/>
      <c r="J31" s="201"/>
      <c r="K31" s="201"/>
      <c r="L31" s="201"/>
      <c r="M31" s="201"/>
      <c r="N31" s="210"/>
      <c r="O31" s="210"/>
    </row>
  </sheetData>
  <mergeCells count="142">
    <mergeCell ref="A8:A9"/>
    <mergeCell ref="B8:B9"/>
    <mergeCell ref="C8:C9"/>
    <mergeCell ref="L16:L17"/>
    <mergeCell ref="M16:M17"/>
    <mergeCell ref="N16:N17"/>
    <mergeCell ref="B10:B31"/>
    <mergeCell ref="D26:D27"/>
    <mergeCell ref="D28:D29"/>
    <mergeCell ref="D30:D31"/>
    <mergeCell ref="C10:C11"/>
    <mergeCell ref="C30:C31"/>
    <mergeCell ref="C28:C29"/>
    <mergeCell ref="C18:C19"/>
    <mergeCell ref="M12:M13"/>
    <mergeCell ref="N12:N13"/>
    <mergeCell ref="C16:C17"/>
    <mergeCell ref="L14:L15"/>
    <mergeCell ref="M14:M15"/>
    <mergeCell ref="N14:N15"/>
    <mergeCell ref="C12:C13"/>
    <mergeCell ref="D22:D23"/>
    <mergeCell ref="D24:D25"/>
    <mergeCell ref="G14:J14"/>
    <mergeCell ref="C14:C15"/>
    <mergeCell ref="C24:C25"/>
    <mergeCell ref="E20:E21"/>
    <mergeCell ref="F20:F21"/>
    <mergeCell ref="G20:G21"/>
    <mergeCell ref="H20:H21"/>
    <mergeCell ref="I20:I21"/>
    <mergeCell ref="E18:E19"/>
    <mergeCell ref="F18:F19"/>
    <mergeCell ref="G18:G19"/>
    <mergeCell ref="H18:H19"/>
    <mergeCell ref="I16:I17"/>
    <mergeCell ref="I18:I19"/>
    <mergeCell ref="F14:F15"/>
    <mergeCell ref="G16:G17"/>
    <mergeCell ref="H16:H17"/>
    <mergeCell ref="E16:E17"/>
    <mergeCell ref="F16:F17"/>
    <mergeCell ref="C26:C27"/>
    <mergeCell ref="E22:E23"/>
    <mergeCell ref="F22:F23"/>
    <mergeCell ref="K22:K23"/>
    <mergeCell ref="C22:C23"/>
    <mergeCell ref="J20:J21"/>
    <mergeCell ref="K20:K21"/>
    <mergeCell ref="L20:L21"/>
    <mergeCell ref="M20:M21"/>
    <mergeCell ref="M22:M23"/>
    <mergeCell ref="C20:C21"/>
    <mergeCell ref="G22:G23"/>
    <mergeCell ref="H22:H23"/>
    <mergeCell ref="I22:I23"/>
    <mergeCell ref="J22:J23"/>
    <mergeCell ref="K26:K27"/>
    <mergeCell ref="I24:I25"/>
    <mergeCell ref="E26:E27"/>
    <mergeCell ref="F26:F27"/>
    <mergeCell ref="G26:G27"/>
    <mergeCell ref="H26:H27"/>
    <mergeCell ref="K24:K25"/>
    <mergeCell ref="L24:L25"/>
    <mergeCell ref="M26:M27"/>
    <mergeCell ref="E28:E29"/>
    <mergeCell ref="E30:E31"/>
    <mergeCell ref="F30:F31"/>
    <mergeCell ref="J24:J25"/>
    <mergeCell ref="E24:E25"/>
    <mergeCell ref="F24:F25"/>
    <mergeCell ref="F28:F29"/>
    <mergeCell ref="G24:G25"/>
    <mergeCell ref="H24:H25"/>
    <mergeCell ref="G30:G31"/>
    <mergeCell ref="H30:H31"/>
    <mergeCell ref="I28:I29"/>
    <mergeCell ref="J28:J29"/>
    <mergeCell ref="G28:G29"/>
    <mergeCell ref="H28:H29"/>
    <mergeCell ref="O22:O23"/>
    <mergeCell ref="O12:O13"/>
    <mergeCell ref="N18:N19"/>
    <mergeCell ref="O16:O17"/>
    <mergeCell ref="O14:O15"/>
    <mergeCell ref="L22:L23"/>
    <mergeCell ref="N30:N31"/>
    <mergeCell ref="I30:I31"/>
    <mergeCell ref="J30:J31"/>
    <mergeCell ref="N28:N29"/>
    <mergeCell ref="O30:O31"/>
    <mergeCell ref="O28:O29"/>
    <mergeCell ref="K30:K31"/>
    <mergeCell ref="L30:L31"/>
    <mergeCell ref="I26:I27"/>
    <mergeCell ref="J26:J27"/>
    <mergeCell ref="M30:M31"/>
    <mergeCell ref="M28:M29"/>
    <mergeCell ref="K28:K29"/>
    <mergeCell ref="L28:L29"/>
    <mergeCell ref="N22:N23"/>
    <mergeCell ref="K14:K15"/>
    <mergeCell ref="K16:K17"/>
    <mergeCell ref="K18:K19"/>
    <mergeCell ref="D10:D11"/>
    <mergeCell ref="G12:J12"/>
    <mergeCell ref="F12:F13"/>
    <mergeCell ref="N20:N21"/>
    <mergeCell ref="O18:O19"/>
    <mergeCell ref="O20:O21"/>
    <mergeCell ref="O10:O11"/>
    <mergeCell ref="L18:L19"/>
    <mergeCell ref="M18:M19"/>
    <mergeCell ref="E10:E11"/>
    <mergeCell ref="D12:D13"/>
    <mergeCell ref="J18:J19"/>
    <mergeCell ref="J16:J17"/>
    <mergeCell ref="M24:M25"/>
    <mergeCell ref="N24:N25"/>
    <mergeCell ref="O24:O25"/>
    <mergeCell ref="N26:N27"/>
    <mergeCell ref="O26:O27"/>
    <mergeCell ref="D7:O7"/>
    <mergeCell ref="F10:F11"/>
    <mergeCell ref="G10:G11"/>
    <mergeCell ref="H10:H11"/>
    <mergeCell ref="I10:I11"/>
    <mergeCell ref="L26:L27"/>
    <mergeCell ref="E14:E15"/>
    <mergeCell ref="D14:D15"/>
    <mergeCell ref="D16:D17"/>
    <mergeCell ref="D18:D19"/>
    <mergeCell ref="D20:D21"/>
    <mergeCell ref="J10:J11"/>
    <mergeCell ref="K10:K11"/>
    <mergeCell ref="L10:L11"/>
    <mergeCell ref="M10:M11"/>
    <mergeCell ref="N10:N11"/>
    <mergeCell ref="K12:K13"/>
    <mergeCell ref="L12:L13"/>
    <mergeCell ref="E12:E13"/>
  </mergeCells>
  <pageMargins left="0.70866141732283472" right="0.70866141732283472" top="0.74803149606299213" bottom="0.74803149606299213" header="0.31496062992125984" footer="0.31496062992125984"/>
  <pageSetup paperSize="9" scale="58" orientation="landscape" horizontalDpi="300" verticalDpi="300" r:id="rId1"/>
  <headerFooter>
    <oddFooter>&amp;C_x000D_&amp;1#&amp;"Aptos"&amp;10&amp;K000000 External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95FA2-9E7A-44ED-9A31-22B1F9D135FA}">
  <dimension ref="A1"/>
  <sheetViews>
    <sheetView workbookViewId="0">
      <selection activeCell="N7" sqref="N7"/>
    </sheetView>
  </sheetViews>
  <sheetFormatPr defaultRowHeight="14.5" x14ac:dyDescent="0.35"/>
  <sheetData/>
  <pageMargins left="0.7" right="0.7" top="0.75" bottom="0.75" header="0.3" footer="0.3"/>
  <headerFooter>
    <oddFooter>&amp;C_x000D_&amp;1#&amp;"Aptos"&amp;10&amp;K000000 External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6212E-8B05-4A03-965F-AF43FE7662CB}">
  <sheetPr>
    <tabColor theme="9" tint="0.79998168889431442"/>
    <pageSetUpPr fitToPage="1"/>
  </sheetPr>
  <dimension ref="B1:K63"/>
  <sheetViews>
    <sheetView showGridLines="0" zoomScale="80" zoomScaleNormal="80" workbookViewId="0">
      <selection activeCell="B58" sqref="B58:C58"/>
    </sheetView>
  </sheetViews>
  <sheetFormatPr defaultColWidth="38.81640625" defaultRowHeight="14.5" x14ac:dyDescent="0.35"/>
  <cols>
    <col min="1" max="1" width="4.81640625" customWidth="1"/>
    <col min="2" max="2" width="39.26953125" customWidth="1"/>
    <col min="3" max="3" width="40.26953125" customWidth="1"/>
    <col min="4" max="5" width="22.7265625" customWidth="1"/>
    <col min="6" max="6" width="20" customWidth="1"/>
    <col min="7" max="8" width="22.26953125" customWidth="1"/>
    <col min="9" max="9" width="3.453125" customWidth="1"/>
    <col min="10" max="10" width="52.81640625" bestFit="1" customWidth="1"/>
    <col min="11" max="11" width="24" style="1" customWidth="1"/>
    <col min="12" max="12" width="4.26953125" customWidth="1"/>
  </cols>
  <sheetData>
    <row r="1" spans="2:9" ht="15.5" x14ac:dyDescent="0.35">
      <c r="B1" s="16"/>
      <c r="C1" s="16"/>
      <c r="D1" s="16"/>
      <c r="E1" s="16"/>
      <c r="F1" s="16"/>
      <c r="G1" s="16"/>
      <c r="H1" s="16"/>
      <c r="I1" s="16"/>
    </row>
    <row r="2" spans="2:9" ht="15.5" x14ac:dyDescent="0.35">
      <c r="B2" s="160" t="s">
        <v>7</v>
      </c>
      <c r="C2" s="160"/>
      <c r="D2" s="160"/>
      <c r="E2" s="160"/>
      <c r="F2" s="16"/>
      <c r="G2" s="16"/>
      <c r="H2" s="16"/>
      <c r="I2" s="16"/>
    </row>
    <row r="3" spans="2:9" ht="16" thickBot="1" x14ac:dyDescent="0.4">
      <c r="B3" s="160"/>
      <c r="C3" s="160"/>
      <c r="D3" s="160"/>
      <c r="E3" s="160"/>
      <c r="F3" s="16"/>
      <c r="G3" s="16"/>
      <c r="H3" s="16"/>
      <c r="I3" s="16"/>
    </row>
    <row r="4" spans="2:9" ht="39.75" customHeight="1" thickBot="1" x14ac:dyDescent="0.4">
      <c r="B4" s="152" t="s">
        <v>8</v>
      </c>
      <c r="C4" s="153" t="s">
        <v>9</v>
      </c>
      <c r="D4" s="24" t="s">
        <v>10</v>
      </c>
      <c r="E4" s="24" t="s">
        <v>11</v>
      </c>
      <c r="F4" s="23" t="s">
        <v>12</v>
      </c>
      <c r="G4" s="23" t="s">
        <v>13</v>
      </c>
      <c r="H4" s="23" t="s">
        <v>14</v>
      </c>
      <c r="I4" s="33"/>
    </row>
    <row r="5" spans="2:9" ht="27.75" customHeight="1" thickBot="1" x14ac:dyDescent="0.4">
      <c r="B5" s="32" t="str">
        <f>'SPOT Reference BH'!B5&amp;" "&amp;TEXT('SPOT Reference BH'!C5, "aaaa-mm-jj")</f>
        <v>New Year's Day 2026-01-01</v>
      </c>
      <c r="C5" s="31" t="str">
        <f>'SPOT Reference BH'!B5</f>
        <v>New Year's Day</v>
      </c>
      <c r="D5" s="5">
        <f>WORKDAY(G5, -2, $G$5:$G$12)+'SPOT Reference BH'!$E$18</f>
        <v>46021.125</v>
      </c>
      <c r="E5" s="5">
        <f>G5-'SPOT Reference BH'!$E$18</f>
        <v>46023.125</v>
      </c>
      <c r="F5" s="30">
        <f t="shared" ref="F5:F12" si="0">H5-G5</f>
        <v>1</v>
      </c>
      <c r="G5" s="5">
        <f>'SPOT Reference BH'!C5+'SPOT Reference BH'!$E$17</f>
        <v>46023.25</v>
      </c>
      <c r="H5" s="5">
        <f t="shared" ref="H5:H12" si="1">G5+1</f>
        <v>46024.25</v>
      </c>
      <c r="I5" s="33"/>
    </row>
    <row r="6" spans="2:9" ht="24" customHeight="1" thickBot="1" x14ac:dyDescent="0.4">
      <c r="B6" s="32" t="str">
        <f>'SPOT Reference BH'!B6&amp;" "&amp;TEXT('SPOT Reference BH'!C6, "aaaa-mm-jj")</f>
        <v>Good Friday 2026-04-03</v>
      </c>
      <c r="C6" s="31" t="str">
        <f>'SPOT Reference BH'!B6</f>
        <v>Good Friday</v>
      </c>
      <c r="D6" s="5">
        <f>WORKDAY(G6, -2, $G$5:$G$12)+'SPOT Reference BH'!$E$18</f>
        <v>46113.125</v>
      </c>
      <c r="E6" s="5">
        <f>G6-'SPOT Reference BH'!$E$18</f>
        <v>46115.125</v>
      </c>
      <c r="F6" s="30">
        <f t="shared" si="0"/>
        <v>1</v>
      </c>
      <c r="G6" s="5">
        <f>'SPOT Reference BH'!C6+'SPOT Reference BH'!$E$17</f>
        <v>46115.25</v>
      </c>
      <c r="H6" s="5">
        <f t="shared" si="1"/>
        <v>46116.25</v>
      </c>
      <c r="I6" s="16"/>
    </row>
    <row r="7" spans="2:9" ht="24" customHeight="1" thickBot="1" x14ac:dyDescent="0.4">
      <c r="B7" s="32" t="str">
        <f>'SPOT Reference BH'!B7&amp;" "&amp;TEXT('SPOT Reference BH'!C7, "aaaa-mm-jj")</f>
        <v>Easter Monday 2026-04-06</v>
      </c>
      <c r="C7" s="31" t="str">
        <f>'SPOT Reference BH'!B7</f>
        <v>Easter Monday</v>
      </c>
      <c r="D7" s="5">
        <f>WORKDAY(G7, -2, $G$5:$G$12)+'SPOT Reference BH'!$E$18</f>
        <v>46113.125</v>
      </c>
      <c r="E7" s="5">
        <f>G7-'SPOT Reference BH'!$E$18</f>
        <v>46118.125</v>
      </c>
      <c r="F7" s="30">
        <f t="shared" si="0"/>
        <v>1</v>
      </c>
      <c r="G7" s="5">
        <f>'SPOT Reference BH'!C7+'SPOT Reference BH'!$E$17</f>
        <v>46118.25</v>
      </c>
      <c r="H7" s="5">
        <f t="shared" si="1"/>
        <v>46119.25</v>
      </c>
      <c r="I7" s="16"/>
    </row>
    <row r="8" spans="2:9" ht="24" customHeight="1" thickBot="1" x14ac:dyDescent="0.4">
      <c r="B8" s="32" t="str">
        <f>'SPOT Reference BH'!B8&amp;" "&amp;TEXT('SPOT Reference BH'!C8, "aaaa-mm-jj")</f>
        <v>Early May Bank Holiday 2026-05-04</v>
      </c>
      <c r="C8" s="31" t="str">
        <f>'SPOT Reference BH'!B8</f>
        <v>Early May Bank Holiday</v>
      </c>
      <c r="D8" s="5">
        <f>WORKDAY(G8, -2, $G$5:$G$12)+'SPOT Reference BH'!$E$18</f>
        <v>46142.125</v>
      </c>
      <c r="E8" s="5">
        <f>G8-'SPOT Reference BH'!$E$18</f>
        <v>46146.125</v>
      </c>
      <c r="F8" s="30">
        <f t="shared" si="0"/>
        <v>1</v>
      </c>
      <c r="G8" s="5">
        <f>'SPOT Reference BH'!C8+'SPOT Reference BH'!$E$17</f>
        <v>46146.25</v>
      </c>
      <c r="H8" s="5">
        <f t="shared" si="1"/>
        <v>46147.25</v>
      </c>
      <c r="I8" s="16"/>
    </row>
    <row r="9" spans="2:9" ht="24" customHeight="1" thickBot="1" x14ac:dyDescent="0.4">
      <c r="B9" s="32" t="str">
        <f>'SPOT Reference BH'!B9&amp;" "&amp;TEXT('SPOT Reference BH'!C9, "aaaa-mm-jj")</f>
        <v>Spring Bank Holiday 2026-05-25</v>
      </c>
      <c r="C9" s="31" t="str">
        <f>'SPOT Reference BH'!B9</f>
        <v>Spring Bank Holiday</v>
      </c>
      <c r="D9" s="5">
        <f>WORKDAY(G9, -2, $G$5:$G$12)+'SPOT Reference BH'!$E$18</f>
        <v>46163.125</v>
      </c>
      <c r="E9" s="5">
        <f>G9-'SPOT Reference BH'!$E$18</f>
        <v>46167.125</v>
      </c>
      <c r="F9" s="30">
        <f t="shared" si="0"/>
        <v>1</v>
      </c>
      <c r="G9" s="5">
        <f>'SPOT Reference BH'!C9+'SPOT Reference BH'!$E$17</f>
        <v>46167.25</v>
      </c>
      <c r="H9" s="5">
        <f t="shared" si="1"/>
        <v>46168.25</v>
      </c>
      <c r="I9" s="16"/>
    </row>
    <row r="10" spans="2:9" ht="24" customHeight="1" thickBot="1" x14ac:dyDescent="0.4">
      <c r="B10" s="32" t="str">
        <f>'SPOT Reference BH'!B10&amp;" "&amp;TEXT('SPOT Reference BH'!C10, "aaaa-mm-jj")</f>
        <v>Summer Bank Holiday 2026-08-31</v>
      </c>
      <c r="C10" s="31" t="str">
        <f>'SPOT Reference BH'!B10</f>
        <v>Summer Bank Holiday</v>
      </c>
      <c r="D10" s="5">
        <f>WORKDAY(G10, -2, $G$5:$G$12)+'SPOT Reference BH'!$E$18</f>
        <v>46261.125</v>
      </c>
      <c r="E10" s="5">
        <f>G10-'SPOT Reference BH'!$E$18</f>
        <v>46265.125</v>
      </c>
      <c r="F10" s="30">
        <f t="shared" si="0"/>
        <v>1</v>
      </c>
      <c r="G10" s="5">
        <f>'SPOT Reference BH'!C10+'SPOT Reference BH'!$E$17</f>
        <v>46265.25</v>
      </c>
      <c r="H10" s="5">
        <f t="shared" si="1"/>
        <v>46266.25</v>
      </c>
      <c r="I10" s="16"/>
    </row>
    <row r="11" spans="2:9" ht="24" customHeight="1" x14ac:dyDescent="0.35">
      <c r="B11" s="138" t="str">
        <f>'SPOT Reference BH'!B11&amp;" "&amp;TEXT('SPOT Reference BH'!C11, "aaaa-mm-jj")</f>
        <v>Christmas Day 2026-12-25</v>
      </c>
      <c r="C11" s="139" t="str">
        <f>'SPOT Reference BH'!B11</f>
        <v>Christmas Day</v>
      </c>
      <c r="D11" s="140">
        <f>WORKDAY(G11, -2, $G$5:$G$12)+'SPOT Reference BH'!$E$18</f>
        <v>46379.125</v>
      </c>
      <c r="E11" s="140">
        <f>G11-'SPOT Reference BH'!$E$18</f>
        <v>46381.125</v>
      </c>
      <c r="F11" s="141">
        <f t="shared" si="0"/>
        <v>1</v>
      </c>
      <c r="G11" s="140">
        <f>'SPOT Reference BH'!C11+'SPOT Reference BH'!$E$17</f>
        <v>46381.25</v>
      </c>
      <c r="H11" s="140">
        <f t="shared" si="1"/>
        <v>46382.25</v>
      </c>
      <c r="I11" s="16"/>
    </row>
    <row r="12" spans="2:9" ht="24" customHeight="1" thickBot="1" x14ac:dyDescent="0.4">
      <c r="B12" s="142" t="str">
        <f>'SPOT Reference BH'!B12&amp;" "&amp;TEXT('SPOT Reference BH'!C12, "aaaa-mm-jj")</f>
        <v>Boxing Day 2026-12-28</v>
      </c>
      <c r="C12" s="143" t="str">
        <f>'SPOT Reference BH'!B12</f>
        <v>Boxing Day</v>
      </c>
      <c r="D12" s="132">
        <f>WORKDAY(G12, -2, $G$5:$G$12)+'SPOT Reference BH'!$E$18</f>
        <v>46379.125</v>
      </c>
      <c r="E12" s="132">
        <f>G12-'SPOT Reference BH'!$E$18</f>
        <v>46384.125</v>
      </c>
      <c r="F12" s="133">
        <f t="shared" si="0"/>
        <v>1</v>
      </c>
      <c r="G12" s="132">
        <f>'SPOT Reference BH'!C12+'SPOT Reference BH'!$E$17</f>
        <v>46384.25</v>
      </c>
      <c r="H12" s="132">
        <f t="shared" si="1"/>
        <v>46385.25</v>
      </c>
      <c r="I12" s="16"/>
    </row>
    <row r="13" spans="2:9" ht="15.5" x14ac:dyDescent="0.35">
      <c r="B13" s="29"/>
      <c r="C13" s="28"/>
      <c r="D13" s="10"/>
      <c r="E13" s="10"/>
      <c r="F13" s="27"/>
      <c r="G13" s="25"/>
      <c r="H13" s="25"/>
      <c r="I13" s="16"/>
    </row>
    <row r="14" spans="2:9" ht="15.5" x14ac:dyDescent="0.35">
      <c r="B14" s="161" t="s">
        <v>15</v>
      </c>
      <c r="C14" s="161"/>
      <c r="D14" s="161"/>
      <c r="E14" s="161"/>
      <c r="F14" s="27"/>
      <c r="G14" s="25"/>
      <c r="H14" s="25"/>
      <c r="I14" s="16"/>
    </row>
    <row r="15" spans="2:9" ht="16" thickBot="1" x14ac:dyDescent="0.4">
      <c r="B15" s="161"/>
      <c r="C15" s="161"/>
      <c r="D15" s="161"/>
      <c r="E15" s="161"/>
      <c r="F15" s="26"/>
      <c r="G15" s="25"/>
      <c r="H15" s="25"/>
      <c r="I15" s="16"/>
    </row>
    <row r="16" spans="2:9" ht="38.25" customHeight="1" thickBot="1" x14ac:dyDescent="0.4">
      <c r="B16" s="152" t="s">
        <v>16</v>
      </c>
      <c r="C16" s="153" t="s">
        <v>9</v>
      </c>
      <c r="D16" s="24" t="s">
        <v>10</v>
      </c>
      <c r="E16" s="24" t="s">
        <v>11</v>
      </c>
      <c r="F16" s="23" t="s">
        <v>12</v>
      </c>
      <c r="G16" s="23" t="s">
        <v>17</v>
      </c>
      <c r="H16" s="23" t="s">
        <v>14</v>
      </c>
      <c r="I16" s="16"/>
    </row>
    <row r="17" spans="2:10" ht="24.75" customHeight="1" x14ac:dyDescent="0.35">
      <c r="B17" s="21">
        <f t="shared" ref="B17:B35" si="2">G17</f>
        <v>46024.25</v>
      </c>
      <c r="C17" s="20" t="str">
        <f>"Day after"&amp;" "&amp;'SPOT Reference BH'!B17</f>
        <v>Day after New Year's Day</v>
      </c>
      <c r="D17" s="18">
        <f>WORKDAY(G17, -2, $G$5:$G$12)+'SPOT Reference BH'!$E$18</f>
        <v>46021.125</v>
      </c>
      <c r="E17" s="18">
        <f>WORKDAY(G17, -1, $G$5:$G$12)+'SPOT Reference BH'!$E$18</f>
        <v>46022.125</v>
      </c>
      <c r="F17" s="19">
        <f t="shared" ref="F17:F35" si="3">H17-G17</f>
        <v>1</v>
      </c>
      <c r="G17" s="18">
        <f>WORKDAY('SPOT Reference BH'!C17, 1, $G$5:$G$12)+'SPOT Reference BH'!$E$17</f>
        <v>46024.25</v>
      </c>
      <c r="H17" s="17">
        <f t="shared" ref="H17:H35" si="4">G17+1</f>
        <v>46025.25</v>
      </c>
    </row>
    <row r="18" spans="2:10" ht="24" customHeight="1" x14ac:dyDescent="0.35">
      <c r="B18" s="21">
        <f t="shared" si="2"/>
        <v>46029.25</v>
      </c>
      <c r="C18" s="20" t="str">
        <f>"Day after"&amp;" "&amp;'SPOT Reference BH'!B18</f>
        <v>Day after Epiphany</v>
      </c>
      <c r="D18" s="18">
        <f>WORKDAY(G18, -2, $G$5:$G$12)+'SPOT Reference BH'!$E$18</f>
        <v>46027.125</v>
      </c>
      <c r="E18" s="18">
        <f>WORKDAY(G18, -1, $G$5:$G$12)+'SPOT Reference BH'!$E$18</f>
        <v>46028.125</v>
      </c>
      <c r="F18" s="19">
        <f t="shared" si="3"/>
        <v>1</v>
      </c>
      <c r="G18" s="18">
        <f>WORKDAY('SPOT Reference BH'!C18, 1, $G$5:$G$12)+'SPOT Reference BH'!$E$17</f>
        <v>46029.25</v>
      </c>
      <c r="H18" s="17">
        <f t="shared" si="4"/>
        <v>46030.25</v>
      </c>
      <c r="I18" s="22"/>
    </row>
    <row r="19" spans="2:10" ht="24" customHeight="1" x14ac:dyDescent="0.35">
      <c r="B19" s="21">
        <f t="shared" si="2"/>
        <v>46147.25</v>
      </c>
      <c r="C19" s="20" t="str">
        <f>"Day after"&amp;" "&amp;'SPOT Reference BH'!B19</f>
        <v>Day after Labour Day</v>
      </c>
      <c r="D19" s="150">
        <f>WORKDAY(G19, -2, $G$5:$G$12)+'SPOT Reference BH'!$E$18</f>
        <v>46142.125</v>
      </c>
      <c r="E19" s="150">
        <f>WORKDAY(G19, -1, $G$5:$G$12)+'SPOT Reference BH'!$E$18</f>
        <v>46143.125</v>
      </c>
      <c r="F19" s="19">
        <f t="shared" si="3"/>
        <v>1</v>
      </c>
      <c r="G19" s="18">
        <f>WORKDAY('SPOT Reference BH'!C19, 1, $G$5:$G$12)+'SPOT Reference BH'!$E$17</f>
        <v>46147.25</v>
      </c>
      <c r="H19" s="17">
        <f t="shared" si="4"/>
        <v>46148.25</v>
      </c>
      <c r="I19" s="22"/>
    </row>
    <row r="20" spans="2:10" ht="24" customHeight="1" x14ac:dyDescent="0.35">
      <c r="B20" s="21">
        <f t="shared" si="2"/>
        <v>46153.25</v>
      </c>
      <c r="C20" s="20" t="str">
        <f>"Day after"&amp;" "&amp;'SPOT Reference BH'!B20</f>
        <v>Day after Victory in Europe Day</v>
      </c>
      <c r="D20" s="18">
        <f>WORKDAY(G20, -2, $G$5:$G$12)+'SPOT Reference BH'!$E$18</f>
        <v>46149.125</v>
      </c>
      <c r="E20" s="18">
        <f>WORKDAY(G20, -1, $G$5:$G$12)+'SPOT Reference BH'!$E$18</f>
        <v>46150.125</v>
      </c>
      <c r="F20" s="19">
        <f t="shared" si="3"/>
        <v>1</v>
      </c>
      <c r="G20" s="18">
        <f>WORKDAY('SPOT Reference BH'!C20, 1, $G$5:$G$12)+'SPOT Reference BH'!$E$17</f>
        <v>46153.25</v>
      </c>
      <c r="H20" s="17">
        <f t="shared" si="4"/>
        <v>46154.25</v>
      </c>
      <c r="I20" s="22"/>
    </row>
    <row r="21" spans="2:10" ht="24" customHeight="1" x14ac:dyDescent="0.35">
      <c r="B21" s="21">
        <f t="shared" si="2"/>
        <v>46157.25</v>
      </c>
      <c r="C21" s="20" t="str">
        <f>"Day after"&amp;" "&amp;'SPOT Reference BH'!B21</f>
        <v>Day after Ascension Day</v>
      </c>
      <c r="D21" s="18">
        <f>WORKDAY(G21, -2, $G$5:$G$12)+'SPOT Reference BH'!$E$18</f>
        <v>46155.125</v>
      </c>
      <c r="E21" s="18">
        <f>WORKDAY(G21, -1, $G$5:$G$12)+'SPOT Reference BH'!$E$18</f>
        <v>46156.125</v>
      </c>
      <c r="F21" s="19">
        <f t="shared" si="3"/>
        <v>1</v>
      </c>
      <c r="G21" s="18">
        <f>WORKDAY('SPOT Reference BH'!C21, 1, $G$5:$G$12)+'SPOT Reference BH'!$E$17</f>
        <v>46157.25</v>
      </c>
      <c r="H21" s="17">
        <f t="shared" si="4"/>
        <v>46158.25</v>
      </c>
      <c r="I21" s="22"/>
    </row>
    <row r="22" spans="2:10" ht="24" customHeight="1" x14ac:dyDescent="0.35">
      <c r="B22" s="145">
        <f t="shared" si="2"/>
        <v>46168.25</v>
      </c>
      <c r="C22" s="146" t="str">
        <f>"Day after"&amp;" "&amp;'SPOT Reference BH'!B22</f>
        <v>Day after Whit Monday</v>
      </c>
      <c r="D22" s="147">
        <f>WORKDAY(G22, -2, $G$5:$G$12)+'SPOT Reference BH'!$E$18</f>
        <v>46163.125</v>
      </c>
      <c r="E22" s="147">
        <f>WORKDAY(G22, -1, $G$5:$G$12)+'SPOT Reference BH'!$E$18</f>
        <v>46164.125</v>
      </c>
      <c r="F22" s="148">
        <f t="shared" si="3"/>
        <v>1</v>
      </c>
      <c r="G22" s="147">
        <f>WORKDAY('SPOT Reference BH'!C22, 1, $G$5:$G$12)+'SPOT Reference BH'!$E$17</f>
        <v>46168.25</v>
      </c>
      <c r="H22" s="149">
        <f t="shared" si="4"/>
        <v>46169.25</v>
      </c>
      <c r="I22" s="22"/>
      <c r="J22" t="s">
        <v>18</v>
      </c>
    </row>
    <row r="23" spans="2:10" ht="24" customHeight="1" x14ac:dyDescent="0.35">
      <c r="B23" s="21">
        <f t="shared" si="2"/>
        <v>46178.25</v>
      </c>
      <c r="C23" s="20" t="str">
        <f>"Day after"&amp;" "&amp;'SPOT Reference BH'!B23</f>
        <v>Day after Corpus Christi</v>
      </c>
      <c r="D23" s="18">
        <f>WORKDAY(G23, -2, $G$5:$G$12)+'SPOT Reference BH'!$E$18</f>
        <v>46176.125</v>
      </c>
      <c r="E23" s="18">
        <f>WORKDAY(G23, -1, $G$5:$G$12)+'SPOT Reference BH'!$E$18</f>
        <v>46177.125</v>
      </c>
      <c r="F23" s="19">
        <f t="shared" si="3"/>
        <v>1</v>
      </c>
      <c r="G23" s="18">
        <f>WORKDAY('SPOT Reference BH'!C23, 1, $G$5:$G$12)+'SPOT Reference BH'!$E$17</f>
        <v>46178.25</v>
      </c>
      <c r="H23" s="17">
        <f t="shared" si="4"/>
        <v>46179.25</v>
      </c>
      <c r="I23" s="22"/>
      <c r="J23" s="1"/>
    </row>
    <row r="24" spans="2:10" ht="24" customHeight="1" x14ac:dyDescent="0.35">
      <c r="B24" s="145">
        <f t="shared" si="2"/>
        <v>46209.25</v>
      </c>
      <c r="C24" s="146" t="str">
        <f>"Day after"&amp;" "&amp;'SPOT Reference BH'!B24</f>
        <v>Day after St Cyril and St Methodius Day</v>
      </c>
      <c r="D24" s="147">
        <f>WORKDAY(G24, -2, $G$5:$G$12)+'SPOT Reference BH'!$E$18</f>
        <v>46205.125</v>
      </c>
      <c r="E24" s="147">
        <f>WORKDAY(G24, -1, $G$5:$G$12)+'SPOT Reference BH'!$E$18</f>
        <v>46206.125</v>
      </c>
      <c r="F24" s="148">
        <f t="shared" si="3"/>
        <v>1</v>
      </c>
      <c r="G24" s="147">
        <f>WORKDAY('SPOT Reference BH'!C24, 1, $G$5:$G$12)+'SPOT Reference BH'!$E$17</f>
        <v>46209.25</v>
      </c>
      <c r="H24" s="149">
        <f t="shared" si="4"/>
        <v>46210.25</v>
      </c>
      <c r="I24" s="22"/>
      <c r="J24" s="1" t="s">
        <v>19</v>
      </c>
    </row>
    <row r="25" spans="2:10" ht="24" customHeight="1" x14ac:dyDescent="0.35">
      <c r="B25" s="21">
        <f t="shared" si="2"/>
        <v>46218.25</v>
      </c>
      <c r="C25" s="20" t="str">
        <f>"Day after"&amp;" "&amp;'SPOT Reference BH'!B25</f>
        <v>Day after Bastille Day</v>
      </c>
      <c r="D25" s="18">
        <f>WORKDAY(G25, -2, $G$5:$G$12)+'SPOT Reference BH'!$E$18</f>
        <v>46216.125</v>
      </c>
      <c r="E25" s="18">
        <f>WORKDAY(G25, -1, $G$5:$G$12)+'SPOT Reference BH'!$E$18</f>
        <v>46217.125</v>
      </c>
      <c r="F25" s="19">
        <f t="shared" si="3"/>
        <v>1</v>
      </c>
      <c r="G25" s="18">
        <f>WORKDAY('SPOT Reference BH'!C25, 1, $G$5:$G$12)+'SPOT Reference BH'!$E$17</f>
        <v>46218.25</v>
      </c>
      <c r="H25" s="17">
        <f t="shared" si="4"/>
        <v>46219.25</v>
      </c>
      <c r="I25" s="22"/>
      <c r="J25" s="1"/>
    </row>
    <row r="26" spans="2:10" ht="24" customHeight="1" x14ac:dyDescent="0.35">
      <c r="B26" s="145">
        <f t="shared" si="2"/>
        <v>46251.25</v>
      </c>
      <c r="C26" s="146" t="str">
        <f>"Day after"&amp;" "&amp;'SPOT Reference BH'!B26</f>
        <v>Day after Assumption Day</v>
      </c>
      <c r="D26" s="147">
        <f>WORKDAY(G26, -2, $G$5:$G$12)+'SPOT Reference BH'!$E$18</f>
        <v>46247.125</v>
      </c>
      <c r="E26" s="147">
        <f>WORKDAY(G26, -1, $G$5:$G$12)+'SPOT Reference BH'!$E$18</f>
        <v>46248.125</v>
      </c>
      <c r="F26" s="148">
        <f t="shared" si="3"/>
        <v>1</v>
      </c>
      <c r="G26" s="147">
        <f>WORKDAY('SPOT Reference BH'!C26, 1, $G$5:$G$12)+'SPOT Reference BH'!$E$17</f>
        <v>46251.25</v>
      </c>
      <c r="H26" s="149">
        <f t="shared" si="4"/>
        <v>46252.25</v>
      </c>
      <c r="I26" s="22"/>
      <c r="J26" s="1" t="s">
        <v>19</v>
      </c>
    </row>
    <row r="27" spans="2:10" ht="24" customHeight="1" x14ac:dyDescent="0.35">
      <c r="B27" s="21">
        <f t="shared" si="2"/>
        <v>46294.25</v>
      </c>
      <c r="C27" s="20" t="str">
        <f>"Day after"&amp;" "&amp;'SPOT Reference BH'!B27</f>
        <v>Day after Czech Statehood Day</v>
      </c>
      <c r="D27" s="18">
        <f>WORKDAY(G27, -2, $G$5:$G$12)+'SPOT Reference BH'!$E$18</f>
        <v>46290.125</v>
      </c>
      <c r="E27" s="18">
        <f>WORKDAY(G27, -1, $G$5:$G$12)+'SPOT Reference BH'!$E$18</f>
        <v>46293.125</v>
      </c>
      <c r="F27" s="19">
        <f t="shared" si="3"/>
        <v>1</v>
      </c>
      <c r="G27" s="18">
        <f>WORKDAY('SPOT Reference BH'!C27, 1, $G$5:$G$12)+'SPOT Reference BH'!$E$17</f>
        <v>46294.25</v>
      </c>
      <c r="H27" s="17">
        <f t="shared" si="4"/>
        <v>46295.25</v>
      </c>
      <c r="I27" s="22"/>
      <c r="J27" s="1"/>
    </row>
    <row r="28" spans="2:10" ht="24" customHeight="1" x14ac:dyDescent="0.35">
      <c r="B28" s="145">
        <f t="shared" si="2"/>
        <v>46300.25</v>
      </c>
      <c r="C28" s="146" t="str">
        <f>"Day after"&amp;" "&amp;'SPOT Reference BH'!B28</f>
        <v>Day after German National Day</v>
      </c>
      <c r="D28" s="147">
        <f>WORKDAY(G28, -2, $G$5:$G$12)+'SPOT Reference BH'!$E$18</f>
        <v>46296.125</v>
      </c>
      <c r="E28" s="147">
        <f>WORKDAY(G28, -1, $G$5:$G$12)+'SPOT Reference BH'!$E$18</f>
        <v>46297.125</v>
      </c>
      <c r="F28" s="148">
        <f t="shared" si="3"/>
        <v>1</v>
      </c>
      <c r="G28" s="147">
        <f>WORKDAY('SPOT Reference BH'!C28, 1, $G$5:$G$12)+'SPOT Reference BH'!$E$17</f>
        <v>46300.25</v>
      </c>
      <c r="H28" s="149">
        <f t="shared" si="4"/>
        <v>46301.25</v>
      </c>
      <c r="I28" s="16"/>
      <c r="J28" s="1" t="s">
        <v>19</v>
      </c>
    </row>
    <row r="29" spans="2:10" ht="29.25" customHeight="1" x14ac:dyDescent="0.35">
      <c r="B29" s="21">
        <f t="shared" si="2"/>
        <v>46322.25</v>
      </c>
      <c r="C29" s="20" t="str">
        <f>"Day after"&amp;" "&amp;'SPOT Reference BH'!B29</f>
        <v>Day after Austrian National Day</v>
      </c>
      <c r="D29" s="18">
        <f>WORKDAY(G29, -2, $G$5:$G$12)+'SPOT Reference BH'!$E$18</f>
        <v>46318.125</v>
      </c>
      <c r="E29" s="18">
        <f>WORKDAY(G29, -1, $G$5:$G$12)+'SPOT Reference BH'!$E$18</f>
        <v>46321.125</v>
      </c>
      <c r="F29" s="19">
        <f t="shared" si="3"/>
        <v>1</v>
      </c>
      <c r="G29" s="18">
        <f>WORKDAY('SPOT Reference BH'!C29, 1, $G$5:$G$12)+'SPOT Reference BH'!$E$17</f>
        <v>46322.25</v>
      </c>
      <c r="H29" s="17">
        <f t="shared" si="4"/>
        <v>46323.25</v>
      </c>
      <c r="I29" s="16"/>
      <c r="J29" s="1"/>
    </row>
    <row r="30" spans="2:10" ht="29.25" customHeight="1" x14ac:dyDescent="0.35">
      <c r="B30" s="145">
        <f t="shared" si="2"/>
        <v>46328.25</v>
      </c>
      <c r="C30" s="146" t="str">
        <f>"Day after"&amp;" "&amp;'SPOT Reference BH'!B30</f>
        <v>Day after Reformation</v>
      </c>
      <c r="D30" s="147">
        <f>WORKDAY(G30, -2, $G$5:$G$12)+'SPOT Reference BH'!$E$18</f>
        <v>46324.125</v>
      </c>
      <c r="E30" s="147">
        <f>WORKDAY(G30, -1, $G$5:$G$12)+'SPOT Reference BH'!$E$18</f>
        <v>46325.125</v>
      </c>
      <c r="F30" s="148">
        <f t="shared" si="3"/>
        <v>1</v>
      </c>
      <c r="G30" s="147">
        <f>WORKDAY('SPOT Reference BH'!C30, 1, $G$5:$G$12)+'SPOT Reference BH'!$E$17</f>
        <v>46328.25</v>
      </c>
      <c r="H30" s="149">
        <f t="shared" si="4"/>
        <v>46329.25</v>
      </c>
      <c r="I30" s="16"/>
      <c r="J30" s="1" t="s">
        <v>19</v>
      </c>
    </row>
    <row r="31" spans="2:10" ht="29.25" customHeight="1" x14ac:dyDescent="0.35">
      <c r="B31" s="145">
        <f t="shared" si="2"/>
        <v>46328.25</v>
      </c>
      <c r="C31" s="146" t="str">
        <f>"Day after"&amp;" "&amp;'SPOT Reference BH'!B31</f>
        <v>Day after All Saints' Day</v>
      </c>
      <c r="D31" s="147">
        <f>WORKDAY(G31, -2, $G$5:$G$12)+'SPOT Reference BH'!$E$18</f>
        <v>46324.125</v>
      </c>
      <c r="E31" s="147">
        <f>WORKDAY(G31, -1, $G$5:$G$12)+'SPOT Reference BH'!$E$18</f>
        <v>46325.125</v>
      </c>
      <c r="F31" s="148">
        <f t="shared" si="3"/>
        <v>1</v>
      </c>
      <c r="G31" s="147">
        <f>WORKDAY('SPOT Reference BH'!C31, 1, $G$5:$G$12)+'SPOT Reference BH'!$E$17</f>
        <v>46328.25</v>
      </c>
      <c r="H31" s="149">
        <f t="shared" si="4"/>
        <v>46329.25</v>
      </c>
      <c r="I31" s="16"/>
      <c r="J31" s="1" t="s">
        <v>19</v>
      </c>
    </row>
    <row r="32" spans="2:10" ht="29.25" customHeight="1" x14ac:dyDescent="0.35">
      <c r="B32" s="21">
        <f t="shared" si="2"/>
        <v>46338.25</v>
      </c>
      <c r="C32" s="20" t="str">
        <f>"Day after"&amp;" "&amp;'SPOT Reference BH'!B32</f>
        <v>Day after Armistice Day</v>
      </c>
      <c r="D32" s="18">
        <f>WORKDAY(G32, -2, $G$5:$G$12)+'SPOT Reference BH'!$E$18</f>
        <v>46336.125</v>
      </c>
      <c r="E32" s="18">
        <f>WORKDAY(G32, -1, $G$5:$G$12)+'SPOT Reference BH'!$E$18</f>
        <v>46337.125</v>
      </c>
      <c r="F32" s="19">
        <f t="shared" si="3"/>
        <v>1</v>
      </c>
      <c r="G32" s="18">
        <f>WORKDAY('SPOT Reference BH'!C32, 1, $G$5:$G$12)+'SPOT Reference BH'!$E$17</f>
        <v>46338.25</v>
      </c>
      <c r="H32" s="17">
        <f t="shared" si="4"/>
        <v>46339.25</v>
      </c>
      <c r="I32" s="16"/>
    </row>
    <row r="33" spans="2:9" ht="29.25" customHeight="1" x14ac:dyDescent="0.35">
      <c r="B33" s="21">
        <f t="shared" si="2"/>
        <v>46345.25</v>
      </c>
      <c r="C33" s="20" t="str">
        <f>"Day after"&amp;" "&amp;'SPOT Reference BH'!B33</f>
        <v>Day after Day of Repentance and Prayer</v>
      </c>
      <c r="D33" s="18">
        <f>WORKDAY(G33, -2, $G$5:$G$12)+'SPOT Reference BH'!$E$18</f>
        <v>46343.125</v>
      </c>
      <c r="E33" s="18">
        <f>WORKDAY(G33, -1, $G$5:$G$12)+'SPOT Reference BH'!$E$18</f>
        <v>46344.125</v>
      </c>
      <c r="F33" s="19">
        <f t="shared" si="3"/>
        <v>1</v>
      </c>
      <c r="G33" s="18">
        <f>WORKDAY('SPOT Reference BH'!C33, 1, $G$5:$G$12)+'SPOT Reference BH'!$E$17</f>
        <v>46345.25</v>
      </c>
      <c r="H33" s="17">
        <f t="shared" si="4"/>
        <v>46346.25</v>
      </c>
      <c r="I33" s="16"/>
    </row>
    <row r="34" spans="2:9" ht="29.25" customHeight="1" x14ac:dyDescent="0.35">
      <c r="B34" s="21">
        <f t="shared" si="2"/>
        <v>46365.25</v>
      </c>
      <c r="C34" s="20" t="str">
        <f>"Day after"&amp;" "&amp;'SPOT Reference BH'!B34</f>
        <v>Day after Immaculate Conception</v>
      </c>
      <c r="D34" s="18">
        <f>WORKDAY(G34, -2, $G$5:$G$12)+'SPOT Reference BH'!$E$18</f>
        <v>46363.125</v>
      </c>
      <c r="E34" s="18">
        <f>WORKDAY(G34, -1, $G$5:$G$12)+'SPOT Reference BH'!$E$18</f>
        <v>46364.125</v>
      </c>
      <c r="F34" s="19">
        <f t="shared" si="3"/>
        <v>1</v>
      </c>
      <c r="G34" s="18">
        <f>WORKDAY('SPOT Reference BH'!C34, 1, $G$5:$G$12)+'SPOT Reference BH'!$E$17</f>
        <v>46365.25</v>
      </c>
      <c r="H34" s="17">
        <f t="shared" si="4"/>
        <v>46366.25</v>
      </c>
      <c r="I34" s="16"/>
    </row>
    <row r="35" spans="2:9" ht="29.25" customHeight="1" thickBot="1" x14ac:dyDescent="0.4">
      <c r="B35" s="130">
        <f t="shared" si="2"/>
        <v>46385.25</v>
      </c>
      <c r="C35" s="131" t="str">
        <f>"Day after"&amp;" "&amp;'SPOT Reference BH'!B35</f>
        <v>Day after Christmas and Boxing Day</v>
      </c>
      <c r="D35" s="132">
        <f>WORKDAY(G35, -2, $G$5:$G$12)+'SPOT Reference BH'!$E$18</f>
        <v>46379.125</v>
      </c>
      <c r="E35" s="132">
        <f>WORKDAY(G35, -1, $G$5:$G$12)+'SPOT Reference BH'!$E$18</f>
        <v>46380.125</v>
      </c>
      <c r="F35" s="133">
        <f t="shared" si="3"/>
        <v>1</v>
      </c>
      <c r="G35" s="132">
        <f>WORKDAY('SPOT Reference BH'!C35, 1, $G$5:$G$12)+'SPOT Reference BH'!$E$17</f>
        <v>46385.25</v>
      </c>
      <c r="H35" s="134">
        <f t="shared" si="4"/>
        <v>46386.25</v>
      </c>
      <c r="I35" s="16"/>
    </row>
    <row r="36" spans="2:9" ht="21.75" customHeight="1" x14ac:dyDescent="0.35">
      <c r="B36" s="160"/>
      <c r="C36" s="160"/>
      <c r="D36" s="160"/>
      <c r="E36" s="160"/>
      <c r="F36" s="15"/>
      <c r="G36" s="15"/>
      <c r="H36" s="15"/>
    </row>
    <row r="37" spans="2:9" ht="15.5" x14ac:dyDescent="0.35">
      <c r="B37" s="160"/>
      <c r="C37" s="160"/>
      <c r="D37" s="160"/>
      <c r="E37" s="160"/>
      <c r="F37" s="15"/>
      <c r="G37" s="15"/>
      <c r="H37" s="15"/>
    </row>
    <row r="38" spans="2:9" ht="15.5" x14ac:dyDescent="0.35">
      <c r="B38" s="162" t="s">
        <v>20</v>
      </c>
      <c r="C38" s="162"/>
      <c r="D38" s="14"/>
      <c r="E38" s="14"/>
      <c r="F38" s="13"/>
      <c r="G38" s="13"/>
      <c r="H38" s="13"/>
    </row>
    <row r="39" spans="2:9" ht="15" thickBot="1" x14ac:dyDescent="0.4"/>
    <row r="40" spans="2:9" ht="31.5" thickBot="1" x14ac:dyDescent="0.4">
      <c r="B40" s="152" t="s">
        <v>8</v>
      </c>
      <c r="C40" s="153" t="s">
        <v>9</v>
      </c>
      <c r="D40" s="9" t="s">
        <v>10</v>
      </c>
      <c r="E40" s="9" t="s">
        <v>11</v>
      </c>
      <c r="F40" s="8" t="s">
        <v>12</v>
      </c>
      <c r="G40" s="8" t="s">
        <v>13</v>
      </c>
      <c r="H40" s="8" t="s">
        <v>14</v>
      </c>
    </row>
    <row r="41" spans="2:9" ht="29.25" customHeight="1" x14ac:dyDescent="0.35">
      <c r="B41" s="154" t="str">
        <f>'SPOT Reference BH'!B41&amp;" "&amp;TEXT('SPOT Reference BH'!C41, "aaaa-mm-jj")</f>
        <v>SAT 2026-04-04</v>
      </c>
      <c r="C41" s="155"/>
      <c r="D41" s="7">
        <f>WORKDAY('SPOT Reference BH'!C41, -2, 'SPOT Reference BH'!$C$5:$C$12)+'SPOT Reference BH'!$E$18</f>
        <v>46113.125</v>
      </c>
      <c r="E41" s="5">
        <f>G41-'SPOT Reference BH'!$E$18</f>
        <v>46116.125</v>
      </c>
      <c r="F41" s="6">
        <f t="shared" ref="F41" si="5">H41-G41</f>
        <v>1</v>
      </c>
      <c r="G41" s="5">
        <f>'SPOT Reference BH'!C41+'SPOT Reference BH'!$E$17</f>
        <v>46116.25</v>
      </c>
      <c r="H41" s="5">
        <f t="shared" ref="H41" si="6">G41+1</f>
        <v>46117.25</v>
      </c>
    </row>
    <row r="42" spans="2:9" ht="29.25" customHeight="1" thickBot="1" x14ac:dyDescent="0.4">
      <c r="B42" s="156" t="str">
        <f>'SPOT Reference BH'!B42&amp;" "&amp;TEXT('SPOT Reference BH'!C42, "aaaa-mm-jj")</f>
        <v>SUN 2026-04-05</v>
      </c>
      <c r="C42" s="157"/>
      <c r="D42" s="135">
        <f>WORKDAY('SPOT Reference BH'!C42, -2, 'SPOT Reference BH'!$C$5:$C$12)+'SPOT Reference BH'!$E$18</f>
        <v>46113.125</v>
      </c>
      <c r="E42" s="18">
        <f>G42-'SPOT Reference BH'!$E$18</f>
        <v>46117.125</v>
      </c>
      <c r="F42" s="57">
        <f t="shared" ref="F42:F50" si="7">H42-G42</f>
        <v>1</v>
      </c>
      <c r="G42" s="18">
        <f>'SPOT Reference BH'!C42+'SPOT Reference BH'!$E$17</f>
        <v>46117.25</v>
      </c>
      <c r="H42" s="18">
        <f t="shared" ref="H42:H50" si="8">G42+1</f>
        <v>46118.25</v>
      </c>
    </row>
    <row r="43" spans="2:9" ht="29.25" customHeight="1" x14ac:dyDescent="0.35">
      <c r="B43" s="154" t="str">
        <f>'SPOT Reference BH'!B43&amp;" "&amp;TEXT('SPOT Reference BH'!C43, "aaaa-mm-jj")</f>
        <v>SAT 2026-05-02</v>
      </c>
      <c r="C43" s="155"/>
      <c r="D43" s="7">
        <f>WORKDAY('SPOT Reference BH'!C43, -2, 'SPOT Reference BH'!$C$5:$C$12)+'SPOT Reference BH'!$E$18</f>
        <v>46142.125</v>
      </c>
      <c r="E43" s="5">
        <f>G43-'SPOT Reference BH'!$E$18</f>
        <v>46144.125</v>
      </c>
      <c r="F43" s="6">
        <f t="shared" si="7"/>
        <v>1</v>
      </c>
      <c r="G43" s="5">
        <f>'SPOT Reference BH'!C43+'SPOT Reference BH'!$E$17</f>
        <v>46144.25</v>
      </c>
      <c r="H43" s="5">
        <f t="shared" si="8"/>
        <v>46145.25</v>
      </c>
    </row>
    <row r="44" spans="2:9" ht="29.25" customHeight="1" thickBot="1" x14ac:dyDescent="0.4">
      <c r="B44" s="156" t="str">
        <f>'SPOT Reference BH'!B44&amp;" "&amp;TEXT('SPOT Reference BH'!C44, "aaaa-mm-jj")</f>
        <v>SUN 2026-05-03</v>
      </c>
      <c r="C44" s="157"/>
      <c r="D44" s="135">
        <f>WORKDAY('SPOT Reference BH'!C44, -2, 'SPOT Reference BH'!$C$5:$C$12)+'SPOT Reference BH'!$E$18</f>
        <v>46142.125</v>
      </c>
      <c r="E44" s="18">
        <f>G44-'SPOT Reference BH'!$E$18</f>
        <v>46145.125</v>
      </c>
      <c r="F44" s="57">
        <f t="shared" si="7"/>
        <v>1</v>
      </c>
      <c r="G44" s="18">
        <f>'SPOT Reference BH'!C44+'SPOT Reference BH'!$E$17</f>
        <v>46145.25</v>
      </c>
      <c r="H44" s="18">
        <f t="shared" si="8"/>
        <v>46146.25</v>
      </c>
    </row>
    <row r="45" spans="2:9" ht="29.25" customHeight="1" x14ac:dyDescent="0.35">
      <c r="B45" s="154" t="str">
        <f>'SPOT Reference BH'!B45&amp;" "&amp;TEXT('SPOT Reference BH'!C45, "aaaa-mm-jj")</f>
        <v>SAT 2026-05-23</v>
      </c>
      <c r="C45" s="155"/>
      <c r="D45" s="7">
        <f>WORKDAY('SPOT Reference BH'!C45, -2, 'SPOT Reference BH'!$C$5:$C$12)+'SPOT Reference BH'!$E$18</f>
        <v>46163.125</v>
      </c>
      <c r="E45" s="5">
        <f>G45-'SPOT Reference BH'!$E$18</f>
        <v>46165.125</v>
      </c>
      <c r="F45" s="6">
        <f t="shared" si="7"/>
        <v>1</v>
      </c>
      <c r="G45" s="5">
        <f>'SPOT Reference BH'!C45+'SPOT Reference BH'!$E$17</f>
        <v>46165.25</v>
      </c>
      <c r="H45" s="5">
        <f t="shared" si="8"/>
        <v>46166.25</v>
      </c>
    </row>
    <row r="46" spans="2:9" ht="29.25" customHeight="1" thickBot="1" x14ac:dyDescent="0.4">
      <c r="B46" s="156" t="str">
        <f>'SPOT Reference BH'!B46&amp;" "&amp;TEXT('SPOT Reference BH'!C46, "aaaa-mm-jj")</f>
        <v>SUN 2026-05-24</v>
      </c>
      <c r="C46" s="157"/>
      <c r="D46" s="135">
        <f>WORKDAY('SPOT Reference BH'!C46, -2, 'SPOT Reference BH'!$C$5:$C$12)+'SPOT Reference BH'!$E$18</f>
        <v>46163.125</v>
      </c>
      <c r="E46" s="18">
        <f>G46-'SPOT Reference BH'!$E$18</f>
        <v>46166.125</v>
      </c>
      <c r="F46" s="57">
        <f t="shared" si="7"/>
        <v>1</v>
      </c>
      <c r="G46" s="18">
        <f>'SPOT Reference BH'!C46+'SPOT Reference BH'!$E$17</f>
        <v>46166.25</v>
      </c>
      <c r="H46" s="18">
        <f t="shared" si="8"/>
        <v>46167.25</v>
      </c>
    </row>
    <row r="47" spans="2:9" ht="29.25" customHeight="1" x14ac:dyDescent="0.35">
      <c r="B47" s="154" t="str">
        <f>'SPOT Reference BH'!B47&amp;" "&amp;TEXT('SPOT Reference BH'!C47, "aaaa-mm-jj")</f>
        <v>SAT 2026-08-29</v>
      </c>
      <c r="C47" s="155"/>
      <c r="D47" s="7">
        <f>WORKDAY('SPOT Reference BH'!C47, -2, 'SPOT Reference BH'!$C$5:$C$12)+'SPOT Reference BH'!$E$18</f>
        <v>46261.125</v>
      </c>
      <c r="E47" s="5">
        <f>G47-'SPOT Reference BH'!$E$18</f>
        <v>46263.125</v>
      </c>
      <c r="F47" s="6">
        <f t="shared" si="7"/>
        <v>1</v>
      </c>
      <c r="G47" s="5">
        <f>'SPOT Reference BH'!C47+'SPOT Reference BH'!$E$17</f>
        <v>46263.25</v>
      </c>
      <c r="H47" s="5">
        <f t="shared" si="8"/>
        <v>46264.25</v>
      </c>
    </row>
    <row r="48" spans="2:9" ht="29.25" customHeight="1" thickBot="1" x14ac:dyDescent="0.4">
      <c r="B48" s="156" t="str">
        <f>'SPOT Reference BH'!B48&amp;" "&amp;TEXT('SPOT Reference BH'!C48, "aaaa-mm-jj")</f>
        <v>SUN 2026-08-30</v>
      </c>
      <c r="C48" s="157"/>
      <c r="D48" s="135">
        <f>WORKDAY('SPOT Reference BH'!C48, -2, 'SPOT Reference BH'!$C$5:$C$12)+'SPOT Reference BH'!$E$18</f>
        <v>46261.125</v>
      </c>
      <c r="E48" s="18">
        <f>G48-'SPOT Reference BH'!$E$18</f>
        <v>46264.125</v>
      </c>
      <c r="F48" s="57">
        <f t="shared" si="7"/>
        <v>1</v>
      </c>
      <c r="G48" s="18">
        <f>'SPOT Reference BH'!C48+'SPOT Reference BH'!$E$17</f>
        <v>46264.25</v>
      </c>
      <c r="H48" s="18">
        <f t="shared" si="8"/>
        <v>46265.25</v>
      </c>
    </row>
    <row r="49" spans="2:8" ht="29.25" customHeight="1" x14ac:dyDescent="0.35">
      <c r="B49" s="154" t="str">
        <f>'SPOT Reference BH'!B49&amp;" "&amp;TEXT('SPOT Reference BH'!C49, "aaaa-mm-jj")</f>
        <v>SAT 2026-12-26</v>
      </c>
      <c r="C49" s="155"/>
      <c r="D49" s="7">
        <f>WORKDAY('SPOT Reference BH'!C49, -2, 'SPOT Reference BH'!$C$5:$C$12)+'SPOT Reference BH'!$E$18</f>
        <v>46379.125</v>
      </c>
      <c r="E49" s="5">
        <f>G49-'SPOT Reference BH'!$E$18</f>
        <v>46382.125</v>
      </c>
      <c r="F49" s="6">
        <f t="shared" si="7"/>
        <v>1</v>
      </c>
      <c r="G49" s="5">
        <f>'SPOT Reference BH'!C49+'SPOT Reference BH'!$E$17</f>
        <v>46382.25</v>
      </c>
      <c r="H49" s="5">
        <f t="shared" si="8"/>
        <v>46383.25</v>
      </c>
    </row>
    <row r="50" spans="2:8" ht="27" customHeight="1" thickBot="1" x14ac:dyDescent="0.4">
      <c r="B50" s="158" t="str">
        <f>'SPOT Reference BH'!B50&amp;" "&amp;TEXT('SPOT Reference BH'!C50, "aaaa-mm-jj")</f>
        <v>SUN 2026-12-27</v>
      </c>
      <c r="C50" s="159"/>
      <c r="D50" s="136">
        <f>WORKDAY('SPOT Reference BH'!C50, -2, 'SPOT Reference BH'!$C$5:$C$12)+'SPOT Reference BH'!$E$18</f>
        <v>46379.125</v>
      </c>
      <c r="E50" s="132">
        <f>G50-'SPOT Reference BH'!$E$18</f>
        <v>46383.125</v>
      </c>
      <c r="F50" s="137">
        <f t="shared" si="7"/>
        <v>1</v>
      </c>
      <c r="G50" s="132">
        <f>'SPOT Reference BH'!C50+'SPOT Reference BH'!$E$17</f>
        <v>46383.25</v>
      </c>
      <c r="H50" s="132">
        <f t="shared" si="8"/>
        <v>46384.25</v>
      </c>
    </row>
    <row r="51" spans="2:8" ht="27" hidden="1" customHeight="1" x14ac:dyDescent="0.35">
      <c r="B51" s="156" t="str">
        <f>'SPOT Reference BH'!B51&amp;" "&amp;TEXT('SPOT Reference BH'!C51, "aaaa-mm-jj")</f>
        <v xml:space="preserve"> 1900-01-00</v>
      </c>
      <c r="C51" s="157"/>
      <c r="D51" s="135" t="e">
        <f>WORKDAY('SPOT Reference BH'!C51, -2, 'SPOT Reference BH'!$C$5:$C$12)+'SPOT Reference BH'!$E$18</f>
        <v>#NUM!</v>
      </c>
      <c r="E51" s="18">
        <f>G51-'SPOT Reference BH'!$E$18</f>
        <v>0.125</v>
      </c>
      <c r="F51" s="57">
        <f t="shared" ref="F51:F52" si="9">H51-G51</f>
        <v>1</v>
      </c>
      <c r="G51" s="18">
        <f>'SPOT Reference BH'!C51+'SPOT Reference BH'!$E$17</f>
        <v>0.25</v>
      </c>
      <c r="H51" s="18">
        <f t="shared" ref="H51:H52" si="10">G51+1</f>
        <v>1.25</v>
      </c>
    </row>
    <row r="52" spans="2:8" ht="27" hidden="1" customHeight="1" x14ac:dyDescent="0.35">
      <c r="B52" s="156" t="str">
        <f>'SPOT Reference BH'!B52&amp;" "&amp;TEXT('SPOT Reference BH'!C52, "aaaa-mm-jj")</f>
        <v xml:space="preserve"> 1900-01-00</v>
      </c>
      <c r="C52" s="157"/>
      <c r="D52" s="135" t="e">
        <f>WORKDAY('SPOT Reference BH'!C52, -2, 'SPOT Reference BH'!$C$5:$C$12)+'SPOT Reference BH'!$E$18</f>
        <v>#NUM!</v>
      </c>
      <c r="E52" s="18">
        <f>G52-'SPOT Reference BH'!$E$18</f>
        <v>0.125</v>
      </c>
      <c r="F52" s="57">
        <f t="shared" si="9"/>
        <v>1</v>
      </c>
      <c r="G52" s="18">
        <f>'SPOT Reference BH'!C52+'SPOT Reference BH'!$E$17</f>
        <v>0.25</v>
      </c>
      <c r="H52" s="18">
        <f t="shared" si="10"/>
        <v>1.25</v>
      </c>
    </row>
    <row r="53" spans="2:8" ht="17.25" customHeight="1" x14ac:dyDescent="0.35">
      <c r="B53" s="12"/>
      <c r="C53" s="12"/>
      <c r="D53" s="10"/>
      <c r="E53" s="10"/>
      <c r="F53" s="11"/>
      <c r="G53" s="10"/>
      <c r="H53" s="10"/>
    </row>
    <row r="54" spans="2:8" ht="20.25" customHeight="1" x14ac:dyDescent="0.35"/>
    <row r="55" spans="2:8" ht="14.25" customHeight="1" x14ac:dyDescent="0.35">
      <c r="B55" s="162" t="s">
        <v>21</v>
      </c>
      <c r="C55" s="162"/>
    </row>
    <row r="56" spans="2:8" ht="21.75" customHeight="1" thickBot="1" x14ac:dyDescent="0.4"/>
    <row r="57" spans="2:8" ht="31.5" thickBot="1" x14ac:dyDescent="0.4">
      <c r="B57" s="152" t="s">
        <v>8</v>
      </c>
      <c r="C57" s="153" t="s">
        <v>9</v>
      </c>
      <c r="D57" s="9" t="s">
        <v>10</v>
      </c>
      <c r="E57" s="9" t="s">
        <v>11</v>
      </c>
      <c r="F57" s="8" t="s">
        <v>12</v>
      </c>
      <c r="G57" s="8" t="s">
        <v>13</v>
      </c>
      <c r="H57" s="8" t="s">
        <v>14</v>
      </c>
    </row>
    <row r="58" spans="2:8" ht="29.25" customHeight="1" thickBot="1" x14ac:dyDescent="0.4">
      <c r="B58" s="154" t="str">
        <f>"WE "&amp;TEXT('SPOT Reference BH'!B58, "aaaa-mm-jj")&amp;"/"&amp;TEXT('SPOT Reference BH'!C58, "jj")</f>
        <v>WE 2026-04-03/06</v>
      </c>
      <c r="C58" s="155"/>
      <c r="D58" s="7">
        <f>WORKDAY('SPOT Reference BH'!B58, -2)+'SPOT Reference BH'!$E$18</f>
        <v>46113.125</v>
      </c>
      <c r="E58" s="5">
        <f>'SPOT Reference BH'!B58+'SPOT Reference BH'!$E$18</f>
        <v>46115.125</v>
      </c>
      <c r="F58" s="6">
        <f>H58-G58</f>
        <v>4</v>
      </c>
      <c r="G58" s="5">
        <f>'SPOT Reference BH'!B58+'SPOT Reference BH'!$E$17</f>
        <v>46115.25</v>
      </c>
      <c r="H58" s="5">
        <f>'SPOT Reference BH'!C58+1+'SPOT Reference BH'!$E$17</f>
        <v>46119.25</v>
      </c>
    </row>
    <row r="59" spans="2:8" ht="29.25" customHeight="1" thickBot="1" x14ac:dyDescent="0.4">
      <c r="B59" s="154" t="str">
        <f>"WE "&amp;TEXT('SPOT Reference BH'!B59, "aaaa-mm-jj")&amp;"/"&amp;TEXT('SPOT Reference BH'!C59, "jj")</f>
        <v>WE 2026-05-02/04</v>
      </c>
      <c r="C59" s="155"/>
      <c r="D59" s="7">
        <f>WORKDAY('SPOT Reference BH'!B59, -2)+'SPOT Reference BH'!$E$18</f>
        <v>46142.125</v>
      </c>
      <c r="E59" s="5">
        <f>'SPOT Reference BH'!B59+'SPOT Reference BH'!$E$18</f>
        <v>46144.125</v>
      </c>
      <c r="F59" s="6">
        <f t="shared" ref="F59:F63" si="11">H59-G59</f>
        <v>3</v>
      </c>
      <c r="G59" s="5">
        <f>'SPOT Reference BH'!B59+'SPOT Reference BH'!$E$17</f>
        <v>46144.25</v>
      </c>
      <c r="H59" s="5">
        <f>'SPOT Reference BH'!C59+1+'SPOT Reference BH'!$E$17</f>
        <v>46147.25</v>
      </c>
    </row>
    <row r="60" spans="2:8" ht="29.25" customHeight="1" thickBot="1" x14ac:dyDescent="0.4">
      <c r="B60" s="154" t="str">
        <f>"WE "&amp;TEXT('SPOT Reference BH'!B60, "aaaa-mm-jj")&amp;"/"&amp;TEXT('SPOT Reference BH'!C60, "jj")</f>
        <v>WE 2026-05-23/25</v>
      </c>
      <c r="C60" s="155"/>
      <c r="D60" s="7">
        <f>WORKDAY('SPOT Reference BH'!B60, -2)+'SPOT Reference BH'!$E$18</f>
        <v>46163.125</v>
      </c>
      <c r="E60" s="5">
        <f>'SPOT Reference BH'!B60+'SPOT Reference BH'!$E$18</f>
        <v>46165.125</v>
      </c>
      <c r="F60" s="6">
        <f t="shared" si="11"/>
        <v>3</v>
      </c>
      <c r="G60" s="5">
        <f>'SPOT Reference BH'!B60+'SPOT Reference BH'!$E$17</f>
        <v>46165.25</v>
      </c>
      <c r="H60" s="5">
        <f>'SPOT Reference BH'!C60+1+'SPOT Reference BH'!$E$17</f>
        <v>46168.25</v>
      </c>
    </row>
    <row r="61" spans="2:8" ht="29.25" customHeight="1" thickBot="1" x14ac:dyDescent="0.4">
      <c r="B61" s="154" t="str">
        <f>"WE "&amp;TEXT('SPOT Reference BH'!B61, "aaaa-mm-jj")&amp;"/"&amp;TEXT('SPOT Reference BH'!C61, "jj")</f>
        <v>WE 2026-08-29/31</v>
      </c>
      <c r="C61" s="155"/>
      <c r="D61" s="7">
        <f>WORKDAY('SPOT Reference BH'!B61, -2)+'SPOT Reference BH'!$E$18</f>
        <v>46261.125</v>
      </c>
      <c r="E61" s="5">
        <f>'SPOT Reference BH'!B61+'SPOT Reference BH'!$E$18</f>
        <v>46263.125</v>
      </c>
      <c r="F61" s="6">
        <f t="shared" si="11"/>
        <v>3</v>
      </c>
      <c r="G61" s="5">
        <f>'SPOT Reference BH'!B61+'SPOT Reference BH'!$E$17</f>
        <v>46263.25</v>
      </c>
      <c r="H61" s="5">
        <f>'SPOT Reference BH'!C61+1+'SPOT Reference BH'!$E$17</f>
        <v>46266.25</v>
      </c>
    </row>
    <row r="62" spans="2:8" ht="29.25" customHeight="1" thickBot="1" x14ac:dyDescent="0.4">
      <c r="B62" s="163" t="str">
        <f>"WE "&amp;TEXT('SPOT Reference BH'!B62, "aaaa-mm-jj")&amp;"/"&amp;TEXT('SPOT Reference BH'!C62, "jj")</f>
        <v>WE 2026-12-25/28</v>
      </c>
      <c r="C62" s="164"/>
      <c r="D62" s="4">
        <f>WORKDAY('SPOT Reference BH'!B62, -2)+'SPOT Reference BH'!$E$18</f>
        <v>46379.125</v>
      </c>
      <c r="E62" s="2">
        <f>'SPOT Reference BH'!B62+'SPOT Reference BH'!$E$18</f>
        <v>46381.125</v>
      </c>
      <c r="F62" s="3">
        <f t="shared" si="11"/>
        <v>4</v>
      </c>
      <c r="G62" s="2">
        <f>'SPOT Reference BH'!B62+'SPOT Reference BH'!$E$17</f>
        <v>46381.25</v>
      </c>
      <c r="H62" s="2">
        <f>'SPOT Reference BH'!C62+1+'SPOT Reference BH'!$E$17</f>
        <v>46385.25</v>
      </c>
    </row>
    <row r="63" spans="2:8" ht="29.25" hidden="1" customHeight="1" thickBot="1" x14ac:dyDescent="0.4">
      <c r="B63" s="163" t="e">
        <f>"WE "&amp;TEXT('SPOT Reference BH'!#REF!, "aaaa-mm-dd")&amp;"/"&amp;TEXT('SPOT Reference BH'!#REF!, "dd")</f>
        <v>#REF!</v>
      </c>
      <c r="C63" s="164"/>
      <c r="D63" s="4" t="e">
        <f>WORKDAY('SPOT Reference BH'!#REF!, -2)+'SPOT Reference BH'!$E$18</f>
        <v>#REF!</v>
      </c>
      <c r="E63" s="2" t="e">
        <f>'SPOT Reference BH'!#REF!+'SPOT Reference BH'!$E$18</f>
        <v>#REF!</v>
      </c>
      <c r="F63" s="3" t="e">
        <f t="shared" si="11"/>
        <v>#REF!</v>
      </c>
      <c r="G63" s="2" t="e">
        <f>'SPOT Reference BH'!#REF!+'SPOT Reference BH'!$E$17</f>
        <v>#REF!</v>
      </c>
      <c r="H63" s="2" t="e">
        <f>'SPOT Reference BH'!#REF!+1+'SPOT Reference BH'!$E$17</f>
        <v>#REF!</v>
      </c>
    </row>
  </sheetData>
  <mergeCells count="27">
    <mergeCell ref="B63:C63"/>
    <mergeCell ref="B51:C51"/>
    <mergeCell ref="B52:C52"/>
    <mergeCell ref="B62:C62"/>
    <mergeCell ref="B60:C60"/>
    <mergeCell ref="B55:C55"/>
    <mergeCell ref="B61:C61"/>
    <mergeCell ref="B2:E3"/>
    <mergeCell ref="B14:E15"/>
    <mergeCell ref="B36:E37"/>
    <mergeCell ref="B38:C38"/>
    <mergeCell ref="B16:C16"/>
    <mergeCell ref="B4:C4"/>
    <mergeCell ref="B47:C47"/>
    <mergeCell ref="B46:C46"/>
    <mergeCell ref="B59:C59"/>
    <mergeCell ref="B48:C48"/>
    <mergeCell ref="B49:C49"/>
    <mergeCell ref="B50:C50"/>
    <mergeCell ref="B57:C57"/>
    <mergeCell ref="B58:C58"/>
    <mergeCell ref="B40:C40"/>
    <mergeCell ref="B41:C41"/>
    <mergeCell ref="B43:C43"/>
    <mergeCell ref="B44:C44"/>
    <mergeCell ref="B45:C45"/>
    <mergeCell ref="B42:C4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Footer>&amp;C_x000D_&amp;1#&amp;"Aptos"&amp;10&amp;K000000 External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BC100-3768-4975-815B-97C4AA68CF57}">
  <sheetPr>
    <tabColor theme="9" tint="0.79998168889431442"/>
  </sheetPr>
  <dimension ref="B1:O62"/>
  <sheetViews>
    <sheetView showGridLines="0" workbookViewId="0">
      <selection activeCell="B12" sqref="B12"/>
    </sheetView>
  </sheetViews>
  <sheetFormatPr defaultRowHeight="14.5" x14ac:dyDescent="0.35"/>
  <cols>
    <col min="2" max="2" width="34.81640625" customWidth="1"/>
    <col min="3" max="3" width="25.1796875" customWidth="1"/>
    <col min="5" max="5" width="25.1796875" customWidth="1"/>
  </cols>
  <sheetData>
    <row r="1" spans="2:15" ht="15" thickBot="1" x14ac:dyDescent="0.4"/>
    <row r="2" spans="2:15" ht="15" customHeight="1" x14ac:dyDescent="0.35">
      <c r="B2" s="165" t="s">
        <v>22</v>
      </c>
      <c r="C2" s="166"/>
      <c r="I2" s="169" t="s">
        <v>23</v>
      </c>
      <c r="J2" s="170"/>
      <c r="K2" s="170"/>
      <c r="L2" s="170"/>
      <c r="M2" s="170"/>
      <c r="N2" s="170"/>
      <c r="O2" s="171"/>
    </row>
    <row r="3" spans="2:15" ht="15" thickBot="1" x14ac:dyDescent="0.4">
      <c r="B3" s="167"/>
      <c r="C3" s="168"/>
      <c r="I3" s="172"/>
      <c r="J3" s="173"/>
      <c r="K3" s="173"/>
      <c r="L3" s="173"/>
      <c r="M3" s="173"/>
      <c r="N3" s="173"/>
      <c r="O3" s="174"/>
    </row>
    <row r="4" spans="2:15" ht="26.25" customHeight="1" thickBot="1" x14ac:dyDescent="0.4">
      <c r="B4" s="23" t="s">
        <v>24</v>
      </c>
      <c r="C4" s="23" t="s">
        <v>25</v>
      </c>
      <c r="I4" s="175" t="s">
        <v>26</v>
      </c>
      <c r="J4" s="176"/>
      <c r="K4" s="176"/>
      <c r="L4" s="176"/>
      <c r="M4" s="176"/>
      <c r="N4" s="176"/>
      <c r="O4" s="177"/>
    </row>
    <row r="5" spans="2:15" ht="20.25" customHeight="1" x14ac:dyDescent="0.35">
      <c r="B5" s="31" t="s">
        <v>27</v>
      </c>
      <c r="C5" s="35">
        <v>46023</v>
      </c>
      <c r="I5" s="178" t="s">
        <v>28</v>
      </c>
      <c r="J5" s="179"/>
      <c r="K5" s="179"/>
      <c r="L5" s="179"/>
      <c r="M5" s="179"/>
      <c r="N5" s="179"/>
      <c r="O5" s="180"/>
    </row>
    <row r="6" spans="2:15" ht="20.25" customHeight="1" x14ac:dyDescent="0.35">
      <c r="B6" s="61" t="s">
        <v>29</v>
      </c>
      <c r="C6" s="35">
        <v>46115</v>
      </c>
      <c r="I6" s="181"/>
      <c r="J6" s="179"/>
      <c r="K6" s="179"/>
      <c r="L6" s="179"/>
      <c r="M6" s="179"/>
      <c r="N6" s="179"/>
      <c r="O6" s="180"/>
    </row>
    <row r="7" spans="2:15" ht="20.25" customHeight="1" x14ac:dyDescent="0.35">
      <c r="B7" s="59" t="s">
        <v>30</v>
      </c>
      <c r="C7" s="35">
        <v>46118</v>
      </c>
      <c r="I7" s="178" t="s">
        <v>31</v>
      </c>
      <c r="J7" s="182"/>
      <c r="K7" s="182"/>
      <c r="L7" s="182"/>
      <c r="M7" s="182"/>
      <c r="N7" s="182"/>
      <c r="O7" s="183"/>
    </row>
    <row r="8" spans="2:15" ht="20.25" customHeight="1" x14ac:dyDescent="0.35">
      <c r="B8" s="58" t="s">
        <v>32</v>
      </c>
      <c r="C8" s="35">
        <v>46146</v>
      </c>
      <c r="I8" s="178"/>
      <c r="J8" s="182"/>
      <c r="K8" s="182"/>
      <c r="L8" s="182"/>
      <c r="M8" s="182"/>
      <c r="N8" s="182"/>
      <c r="O8" s="183"/>
    </row>
    <row r="9" spans="2:15" ht="20.25" customHeight="1" thickBot="1" x14ac:dyDescent="0.4">
      <c r="B9" s="57" t="s">
        <v>33</v>
      </c>
      <c r="C9" s="35">
        <v>46167</v>
      </c>
      <c r="I9" s="184"/>
      <c r="J9" s="185"/>
      <c r="K9" s="185"/>
      <c r="L9" s="185"/>
      <c r="M9" s="185"/>
      <c r="N9" s="185"/>
      <c r="O9" s="186"/>
    </row>
    <row r="10" spans="2:15" ht="20.25" customHeight="1" x14ac:dyDescent="0.35">
      <c r="B10" s="57" t="s">
        <v>34</v>
      </c>
      <c r="C10" s="35">
        <v>46265</v>
      </c>
    </row>
    <row r="11" spans="2:15" ht="20.25" customHeight="1" x14ac:dyDescent="0.35">
      <c r="B11" s="58" t="s">
        <v>35</v>
      </c>
      <c r="C11" s="35">
        <v>46381</v>
      </c>
    </row>
    <row r="12" spans="2:15" ht="20.25" customHeight="1" thickBot="1" x14ac:dyDescent="0.4">
      <c r="B12" s="129" t="s">
        <v>36</v>
      </c>
      <c r="C12" s="34">
        <v>46384</v>
      </c>
    </row>
    <row r="13" spans="2:15" ht="15" thickBot="1" x14ac:dyDescent="0.4"/>
    <row r="14" spans="2:15" ht="15" customHeight="1" x14ac:dyDescent="0.35">
      <c r="B14" s="56" t="s">
        <v>22</v>
      </c>
      <c r="C14" s="55"/>
      <c r="D14" s="55"/>
      <c r="E14" s="54"/>
    </row>
    <row r="15" spans="2:15" ht="15.75" customHeight="1" thickBot="1" x14ac:dyDescent="0.4">
      <c r="B15" s="53"/>
      <c r="C15" s="52"/>
      <c r="D15" s="52"/>
      <c r="E15" s="51"/>
    </row>
    <row r="16" spans="2:15" ht="26.25" customHeight="1" thickBot="1" x14ac:dyDescent="0.4">
      <c r="B16" s="50" t="s">
        <v>37</v>
      </c>
      <c r="C16" s="50" t="s">
        <v>25</v>
      </c>
      <c r="E16" s="49" t="s">
        <v>38</v>
      </c>
    </row>
    <row r="17" spans="2:5" ht="20.25" customHeight="1" x14ac:dyDescent="0.35">
      <c r="B17" s="48" t="s">
        <v>27</v>
      </c>
      <c r="C17" s="35">
        <v>46023</v>
      </c>
      <c r="E17" s="47">
        <v>0.25</v>
      </c>
    </row>
    <row r="18" spans="2:5" ht="20.25" customHeight="1" thickBot="1" x14ac:dyDescent="0.4">
      <c r="B18" s="46" t="s">
        <v>39</v>
      </c>
      <c r="C18" s="35">
        <v>46028</v>
      </c>
      <c r="E18" s="45">
        <v>0.125</v>
      </c>
    </row>
    <row r="19" spans="2:5" ht="20.25" customHeight="1" x14ac:dyDescent="0.35">
      <c r="B19" s="37" t="s">
        <v>40</v>
      </c>
      <c r="C19" s="35">
        <v>46143</v>
      </c>
    </row>
    <row r="20" spans="2:5" ht="20.25" customHeight="1" x14ac:dyDescent="0.35">
      <c r="B20" s="37" t="s">
        <v>41</v>
      </c>
      <c r="C20" s="35">
        <v>46150</v>
      </c>
    </row>
    <row r="21" spans="2:5" ht="20.25" customHeight="1" x14ac:dyDescent="0.35">
      <c r="B21" s="44" t="s">
        <v>42</v>
      </c>
      <c r="C21" s="35">
        <v>46156</v>
      </c>
    </row>
    <row r="22" spans="2:5" ht="20.25" customHeight="1" x14ac:dyDescent="0.35">
      <c r="B22" s="37" t="s">
        <v>43</v>
      </c>
      <c r="C22" s="35">
        <v>46167</v>
      </c>
    </row>
    <row r="23" spans="2:5" ht="20.25" customHeight="1" x14ac:dyDescent="0.35">
      <c r="B23" s="44" t="s">
        <v>44</v>
      </c>
      <c r="C23" s="40">
        <v>46177</v>
      </c>
    </row>
    <row r="24" spans="2:5" ht="20.25" customHeight="1" x14ac:dyDescent="0.35">
      <c r="B24" s="43" t="s">
        <v>45</v>
      </c>
      <c r="C24" s="40">
        <v>46208</v>
      </c>
    </row>
    <row r="25" spans="2:5" ht="20.25" customHeight="1" x14ac:dyDescent="0.35">
      <c r="B25" s="43" t="s">
        <v>46</v>
      </c>
      <c r="C25" s="40">
        <v>46217</v>
      </c>
    </row>
    <row r="26" spans="2:5" ht="20.25" customHeight="1" x14ac:dyDescent="0.35">
      <c r="B26" s="43" t="s">
        <v>47</v>
      </c>
      <c r="C26" s="35">
        <v>46249</v>
      </c>
    </row>
    <row r="27" spans="2:5" ht="20.25" customHeight="1" x14ac:dyDescent="0.35">
      <c r="B27" s="43" t="s">
        <v>48</v>
      </c>
      <c r="C27" s="40">
        <v>46293</v>
      </c>
    </row>
    <row r="28" spans="2:5" ht="20.25" customHeight="1" x14ac:dyDescent="0.35">
      <c r="B28" s="43" t="s">
        <v>49</v>
      </c>
      <c r="C28" s="35">
        <v>46298</v>
      </c>
    </row>
    <row r="29" spans="2:5" ht="20.25" customHeight="1" x14ac:dyDescent="0.35">
      <c r="B29" s="42" t="s">
        <v>50</v>
      </c>
      <c r="C29" s="40">
        <v>46321</v>
      </c>
    </row>
    <row r="30" spans="2:5" ht="20.25" customHeight="1" x14ac:dyDescent="0.35">
      <c r="B30" s="41" t="s">
        <v>51</v>
      </c>
      <c r="C30" s="40">
        <v>46326</v>
      </c>
    </row>
    <row r="31" spans="2:5" ht="20.25" customHeight="1" x14ac:dyDescent="0.35">
      <c r="B31" s="41" t="s">
        <v>52</v>
      </c>
      <c r="C31" s="35">
        <v>46327</v>
      </c>
    </row>
    <row r="32" spans="2:5" ht="20.25" customHeight="1" x14ac:dyDescent="0.35">
      <c r="B32" s="41" t="s">
        <v>53</v>
      </c>
      <c r="C32" s="35">
        <v>46337</v>
      </c>
    </row>
    <row r="33" spans="2:3" ht="20.25" customHeight="1" x14ac:dyDescent="0.35">
      <c r="B33" s="41" t="s">
        <v>54</v>
      </c>
      <c r="C33" s="40">
        <v>46344</v>
      </c>
    </row>
    <row r="34" spans="2:3" ht="19.5" customHeight="1" x14ac:dyDescent="0.35">
      <c r="B34" s="39" t="s">
        <v>55</v>
      </c>
      <c r="C34" s="38">
        <v>46364</v>
      </c>
    </row>
    <row r="35" spans="2:3" ht="19.5" customHeight="1" thickBot="1" x14ac:dyDescent="0.4">
      <c r="B35" s="36" t="s">
        <v>56</v>
      </c>
      <c r="C35" s="34">
        <v>46381</v>
      </c>
    </row>
    <row r="37" spans="2:3" ht="15" customHeight="1" thickBot="1" x14ac:dyDescent="0.4"/>
    <row r="38" spans="2:3" ht="15.75" customHeight="1" x14ac:dyDescent="0.35">
      <c r="B38" s="165" t="s">
        <v>22</v>
      </c>
      <c r="C38" s="166"/>
    </row>
    <row r="39" spans="2:3" ht="26.25" customHeight="1" thickBot="1" x14ac:dyDescent="0.4">
      <c r="B39" s="167"/>
      <c r="C39" s="168"/>
    </row>
    <row r="40" spans="2:3" ht="20.25" customHeight="1" thickBot="1" x14ac:dyDescent="0.4">
      <c r="B40" s="23" t="s">
        <v>57</v>
      </c>
      <c r="C40" s="23" t="s">
        <v>25</v>
      </c>
    </row>
    <row r="41" spans="2:3" ht="20.25" customHeight="1" x14ac:dyDescent="0.35">
      <c r="B41" s="37" t="s">
        <v>58</v>
      </c>
      <c r="C41" s="35">
        <v>46116</v>
      </c>
    </row>
    <row r="42" spans="2:3" ht="16" thickBot="1" x14ac:dyDescent="0.4">
      <c r="B42" s="36" t="s">
        <v>59</v>
      </c>
      <c r="C42" s="35">
        <v>46117</v>
      </c>
    </row>
    <row r="43" spans="2:3" ht="15.5" x14ac:dyDescent="0.35">
      <c r="B43" s="37" t="s">
        <v>58</v>
      </c>
      <c r="C43" s="35">
        <v>46144</v>
      </c>
    </row>
    <row r="44" spans="2:3" ht="16" thickBot="1" x14ac:dyDescent="0.4">
      <c r="B44" s="36" t="s">
        <v>59</v>
      </c>
      <c r="C44" s="35">
        <v>46145</v>
      </c>
    </row>
    <row r="45" spans="2:3" ht="15.5" x14ac:dyDescent="0.35">
      <c r="B45" s="37" t="s">
        <v>58</v>
      </c>
      <c r="C45" s="35">
        <v>46165</v>
      </c>
    </row>
    <row r="46" spans="2:3" ht="16" thickBot="1" x14ac:dyDescent="0.4">
      <c r="B46" s="36" t="s">
        <v>59</v>
      </c>
      <c r="C46" s="35">
        <v>46166</v>
      </c>
    </row>
    <row r="47" spans="2:3" ht="15.5" x14ac:dyDescent="0.35">
      <c r="B47" s="37" t="s">
        <v>58</v>
      </c>
      <c r="C47" s="35">
        <v>46263</v>
      </c>
    </row>
    <row r="48" spans="2:3" ht="16" thickBot="1" x14ac:dyDescent="0.4">
      <c r="B48" s="36" t="s">
        <v>59</v>
      </c>
      <c r="C48" s="35">
        <v>46264</v>
      </c>
    </row>
    <row r="49" spans="2:3" ht="15.5" x14ac:dyDescent="0.35">
      <c r="B49" s="37" t="s">
        <v>58</v>
      </c>
      <c r="C49" s="35">
        <v>46382</v>
      </c>
    </row>
    <row r="50" spans="2:3" ht="16" thickBot="1" x14ac:dyDescent="0.4">
      <c r="B50" s="36" t="s">
        <v>59</v>
      </c>
      <c r="C50" s="35">
        <v>46383</v>
      </c>
    </row>
    <row r="51" spans="2:3" ht="15.5" x14ac:dyDescent="0.35">
      <c r="B51" s="29"/>
      <c r="C51" s="25"/>
    </row>
    <row r="52" spans="2:3" ht="15.5" x14ac:dyDescent="0.35">
      <c r="B52" s="29"/>
      <c r="C52" s="25"/>
    </row>
    <row r="54" spans="2:3" ht="15" thickBot="1" x14ac:dyDescent="0.4"/>
    <row r="55" spans="2:3" x14ac:dyDescent="0.35">
      <c r="B55" s="165" t="s">
        <v>22</v>
      </c>
      <c r="C55" s="166"/>
    </row>
    <row r="56" spans="2:3" ht="15" customHeight="1" thickBot="1" x14ac:dyDescent="0.4">
      <c r="B56" s="167"/>
      <c r="C56" s="168"/>
    </row>
    <row r="57" spans="2:3" ht="15.75" customHeight="1" thickBot="1" x14ac:dyDescent="0.4">
      <c r="B57" s="23" t="s">
        <v>60</v>
      </c>
      <c r="C57" s="23" t="s">
        <v>61</v>
      </c>
    </row>
    <row r="58" spans="2:3" ht="26.25" customHeight="1" x14ac:dyDescent="0.35">
      <c r="B58" s="35">
        <v>46115</v>
      </c>
      <c r="C58" s="35">
        <v>46118</v>
      </c>
    </row>
    <row r="59" spans="2:3" ht="20.25" customHeight="1" x14ac:dyDescent="0.35">
      <c r="B59" s="35">
        <v>46144</v>
      </c>
      <c r="C59" s="35">
        <v>46146</v>
      </c>
    </row>
    <row r="60" spans="2:3" ht="20.25" customHeight="1" x14ac:dyDescent="0.35">
      <c r="B60" s="35">
        <v>46165</v>
      </c>
      <c r="C60" s="35">
        <v>46167</v>
      </c>
    </row>
    <row r="61" spans="2:3" ht="20.25" customHeight="1" x14ac:dyDescent="0.35">
      <c r="B61" s="35">
        <v>46263</v>
      </c>
      <c r="C61" s="35">
        <v>46265</v>
      </c>
    </row>
    <row r="62" spans="2:3" ht="20.25" customHeight="1" x14ac:dyDescent="0.35">
      <c r="B62" s="35">
        <v>46381</v>
      </c>
      <c r="C62" s="35">
        <v>46384</v>
      </c>
    </row>
  </sheetData>
  <mergeCells count="7">
    <mergeCell ref="B38:C39"/>
    <mergeCell ref="B55:C56"/>
    <mergeCell ref="B2:C3"/>
    <mergeCell ref="I2:O3"/>
    <mergeCell ref="I4:O4"/>
    <mergeCell ref="I5:O6"/>
    <mergeCell ref="I7:O9"/>
  </mergeCells>
  <pageMargins left="0.7" right="0.7" top="0.75" bottom="0.75" header="0.3" footer="0.3"/>
  <pageSetup paperSize="9" orientation="portrait" r:id="rId1"/>
  <headerFooter>
    <oddFooter>&amp;C_x000D_&amp;1#&amp;"Aptos"&amp;10&amp;K000000 External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6D2C8-7E32-4D41-829E-A4B46B35230F}">
  <sheetPr>
    <tabColor theme="9" tint="0.79998168889431442"/>
    <pageSetUpPr fitToPage="1"/>
  </sheetPr>
  <dimension ref="B1:K59"/>
  <sheetViews>
    <sheetView showGridLines="0" topLeftCell="A30" zoomScale="70" zoomScaleNormal="70" workbookViewId="0">
      <selection activeCell="B35" sqref="B35"/>
    </sheetView>
  </sheetViews>
  <sheetFormatPr defaultColWidth="38.81640625" defaultRowHeight="14.5" x14ac:dyDescent="0.35"/>
  <cols>
    <col min="1" max="1" width="4.81640625" customWidth="1"/>
    <col min="2" max="2" width="39.26953125" customWidth="1"/>
    <col min="3" max="3" width="40.26953125" customWidth="1"/>
    <col min="4" max="5" width="22.7265625" customWidth="1"/>
    <col min="6" max="6" width="20" customWidth="1"/>
    <col min="7" max="8" width="22.26953125" customWidth="1"/>
    <col min="9" max="9" width="3.453125" customWidth="1"/>
    <col min="10" max="10" width="52.81640625" bestFit="1" customWidth="1"/>
    <col min="11" max="11" width="24" style="1" customWidth="1"/>
    <col min="12" max="12" width="4.26953125" customWidth="1"/>
  </cols>
  <sheetData>
    <row r="1" spans="2:9" ht="15.5" x14ac:dyDescent="0.35">
      <c r="B1" s="16"/>
      <c r="C1" s="16"/>
      <c r="D1" s="16"/>
      <c r="E1" s="16"/>
      <c r="F1" s="16"/>
      <c r="G1" s="16"/>
      <c r="H1" s="16"/>
      <c r="I1" s="16"/>
    </row>
    <row r="2" spans="2:9" ht="15.5" x14ac:dyDescent="0.35">
      <c r="B2" s="160" t="s">
        <v>7</v>
      </c>
      <c r="C2" s="160"/>
      <c r="D2" s="160"/>
      <c r="E2" s="160"/>
      <c r="F2" s="16"/>
      <c r="G2" s="16"/>
      <c r="H2" s="16"/>
      <c r="I2" s="16"/>
    </row>
    <row r="3" spans="2:9" ht="16" thickBot="1" x14ac:dyDescent="0.4">
      <c r="B3" s="160"/>
      <c r="C3" s="160"/>
      <c r="D3" s="160"/>
      <c r="E3" s="160"/>
      <c r="F3" s="16"/>
      <c r="G3" s="16"/>
      <c r="H3" s="16"/>
      <c r="I3" s="16"/>
    </row>
    <row r="4" spans="2:9" ht="39.75" customHeight="1" thickBot="1" x14ac:dyDescent="0.4">
      <c r="B4" s="152" t="s">
        <v>8</v>
      </c>
      <c r="C4" s="153" t="s">
        <v>9</v>
      </c>
      <c r="D4" s="24" t="s">
        <v>10</v>
      </c>
      <c r="E4" s="24" t="s">
        <v>11</v>
      </c>
      <c r="F4" s="23" t="s">
        <v>12</v>
      </c>
      <c r="G4" s="23" t="s">
        <v>13</v>
      </c>
      <c r="H4" s="23" t="s">
        <v>14</v>
      </c>
      <c r="I4" s="33"/>
    </row>
    <row r="5" spans="2:9" ht="27.75" customHeight="1" thickBot="1" x14ac:dyDescent="0.4">
      <c r="B5" s="32" t="s">
        <v>62</v>
      </c>
      <c r="C5" s="31" t="s">
        <v>27</v>
      </c>
      <c r="D5" s="5">
        <v>45656.125</v>
      </c>
      <c r="E5" s="5">
        <v>45658.125</v>
      </c>
      <c r="F5" s="30">
        <v>1</v>
      </c>
      <c r="G5" s="5">
        <v>45658.25</v>
      </c>
      <c r="H5" s="5">
        <v>45659.25</v>
      </c>
      <c r="I5" s="33"/>
    </row>
    <row r="6" spans="2:9" ht="24" customHeight="1" thickBot="1" x14ac:dyDescent="0.4">
      <c r="B6" s="32" t="s">
        <v>63</v>
      </c>
      <c r="C6" s="31" t="s">
        <v>29</v>
      </c>
      <c r="D6" s="5">
        <v>45763.125</v>
      </c>
      <c r="E6" s="5">
        <v>45765.125</v>
      </c>
      <c r="F6" s="30">
        <v>1</v>
      </c>
      <c r="G6" s="5">
        <v>45765.25</v>
      </c>
      <c r="H6" s="5">
        <v>45766.25</v>
      </c>
      <c r="I6" s="16"/>
    </row>
    <row r="7" spans="2:9" ht="24" customHeight="1" thickBot="1" x14ac:dyDescent="0.4">
      <c r="B7" s="32" t="s">
        <v>64</v>
      </c>
      <c r="C7" s="31" t="s">
        <v>30</v>
      </c>
      <c r="D7" s="5">
        <v>45763.125</v>
      </c>
      <c r="E7" s="5">
        <v>45768.125</v>
      </c>
      <c r="F7" s="30">
        <v>1</v>
      </c>
      <c r="G7" s="5">
        <v>45768.25</v>
      </c>
      <c r="H7" s="5">
        <v>45769.25</v>
      </c>
      <c r="I7" s="16"/>
    </row>
    <row r="8" spans="2:9" ht="24" customHeight="1" thickBot="1" x14ac:dyDescent="0.4">
      <c r="B8" s="32" t="s">
        <v>65</v>
      </c>
      <c r="C8" s="31" t="s">
        <v>32</v>
      </c>
      <c r="D8" s="5">
        <v>45778.125</v>
      </c>
      <c r="E8" s="5">
        <v>45782.125</v>
      </c>
      <c r="F8" s="30">
        <v>1</v>
      </c>
      <c r="G8" s="5">
        <v>45782.25</v>
      </c>
      <c r="H8" s="5">
        <v>45783.25</v>
      </c>
      <c r="I8" s="16"/>
    </row>
    <row r="9" spans="2:9" ht="24" customHeight="1" thickBot="1" x14ac:dyDescent="0.4">
      <c r="B9" s="32" t="s">
        <v>66</v>
      </c>
      <c r="C9" s="31" t="s">
        <v>33</v>
      </c>
      <c r="D9" s="5">
        <v>45799.125</v>
      </c>
      <c r="E9" s="5">
        <v>45803.125</v>
      </c>
      <c r="F9" s="30">
        <v>1</v>
      </c>
      <c r="G9" s="5">
        <v>45803.25</v>
      </c>
      <c r="H9" s="5">
        <v>45804.25</v>
      </c>
      <c r="I9" s="16"/>
    </row>
    <row r="10" spans="2:9" ht="24" customHeight="1" thickBot="1" x14ac:dyDescent="0.4">
      <c r="B10" s="32" t="s">
        <v>67</v>
      </c>
      <c r="C10" s="31" t="s">
        <v>34</v>
      </c>
      <c r="D10" s="5">
        <v>45890.125</v>
      </c>
      <c r="E10" s="5">
        <v>45894.125</v>
      </c>
      <c r="F10" s="30">
        <v>1</v>
      </c>
      <c r="G10" s="5">
        <v>45894.25</v>
      </c>
      <c r="H10" s="5">
        <v>45895.25</v>
      </c>
      <c r="I10" s="16"/>
    </row>
    <row r="11" spans="2:9" ht="24" customHeight="1" x14ac:dyDescent="0.35">
      <c r="B11" s="138" t="s">
        <v>68</v>
      </c>
      <c r="C11" s="139" t="s">
        <v>35</v>
      </c>
      <c r="D11" s="140">
        <v>46014.125</v>
      </c>
      <c r="E11" s="140">
        <v>46016.125</v>
      </c>
      <c r="F11" s="141">
        <v>1</v>
      </c>
      <c r="G11" s="140">
        <v>46016.25</v>
      </c>
      <c r="H11" s="140">
        <v>46017.25</v>
      </c>
      <c r="I11" s="16"/>
    </row>
    <row r="12" spans="2:9" ht="24" customHeight="1" thickBot="1" x14ac:dyDescent="0.4">
      <c r="B12" s="142" t="s">
        <v>69</v>
      </c>
      <c r="C12" s="143" t="s">
        <v>36</v>
      </c>
      <c r="D12" s="132">
        <v>46014.125</v>
      </c>
      <c r="E12" s="132">
        <v>46017.125</v>
      </c>
      <c r="F12" s="133">
        <v>1</v>
      </c>
      <c r="G12" s="132">
        <v>46017.25</v>
      </c>
      <c r="H12" s="132">
        <v>46018.25</v>
      </c>
      <c r="I12" s="16"/>
    </row>
    <row r="13" spans="2:9" ht="15.5" x14ac:dyDescent="0.35">
      <c r="B13" s="29"/>
      <c r="C13" s="28"/>
      <c r="D13" s="10"/>
      <c r="E13" s="10"/>
      <c r="F13" s="27"/>
      <c r="G13" s="25"/>
      <c r="H13" s="25"/>
      <c r="I13" s="16"/>
    </row>
    <row r="14" spans="2:9" ht="15.5" x14ac:dyDescent="0.35">
      <c r="B14" s="161" t="s">
        <v>15</v>
      </c>
      <c r="C14" s="161"/>
      <c r="D14" s="161"/>
      <c r="E14" s="161"/>
      <c r="F14" s="27"/>
      <c r="G14" s="25"/>
      <c r="H14" s="25"/>
      <c r="I14" s="16"/>
    </row>
    <row r="15" spans="2:9" ht="16" thickBot="1" x14ac:dyDescent="0.4">
      <c r="B15" s="161"/>
      <c r="C15" s="161"/>
      <c r="D15" s="161"/>
      <c r="E15" s="161"/>
      <c r="F15" s="26"/>
      <c r="G15" s="25"/>
      <c r="H15" s="25"/>
      <c r="I15" s="16"/>
    </row>
    <row r="16" spans="2:9" ht="38.25" customHeight="1" thickBot="1" x14ac:dyDescent="0.4">
      <c r="B16" s="152" t="s">
        <v>16</v>
      </c>
      <c r="C16" s="153" t="s">
        <v>9</v>
      </c>
      <c r="D16" s="24" t="s">
        <v>10</v>
      </c>
      <c r="E16" s="24" t="s">
        <v>11</v>
      </c>
      <c r="F16" s="23" t="s">
        <v>12</v>
      </c>
      <c r="G16" s="23" t="s">
        <v>17</v>
      </c>
      <c r="H16" s="23" t="s">
        <v>14</v>
      </c>
      <c r="I16" s="16"/>
    </row>
    <row r="17" spans="2:10" ht="24.75" customHeight="1" x14ac:dyDescent="0.35">
      <c r="B17" s="21">
        <v>45659.25</v>
      </c>
      <c r="C17" s="20" t="s">
        <v>70</v>
      </c>
      <c r="D17" s="18">
        <v>45656.125</v>
      </c>
      <c r="E17" s="18">
        <v>45657.125</v>
      </c>
      <c r="F17" s="19">
        <v>1</v>
      </c>
      <c r="G17" s="18">
        <v>45659.25</v>
      </c>
      <c r="H17" s="17">
        <v>45660.25</v>
      </c>
    </row>
    <row r="18" spans="2:10" ht="24" customHeight="1" x14ac:dyDescent="0.35">
      <c r="B18" s="21">
        <v>45664.25</v>
      </c>
      <c r="C18" s="20" t="s">
        <v>71</v>
      </c>
      <c r="D18" s="18">
        <v>45660.125</v>
      </c>
      <c r="E18" s="18">
        <v>45663.125</v>
      </c>
      <c r="F18" s="19">
        <v>1</v>
      </c>
      <c r="G18" s="18">
        <v>45664.25</v>
      </c>
      <c r="H18" s="17">
        <v>45665.25</v>
      </c>
      <c r="I18" s="22"/>
    </row>
    <row r="19" spans="2:10" ht="24" customHeight="1" x14ac:dyDescent="0.35">
      <c r="B19" s="21">
        <v>45779.25</v>
      </c>
      <c r="C19" s="20" t="s">
        <v>72</v>
      </c>
      <c r="D19" s="18">
        <v>45777.125</v>
      </c>
      <c r="E19" s="18">
        <v>45778.125</v>
      </c>
      <c r="F19" s="19">
        <v>1</v>
      </c>
      <c r="G19" s="18">
        <v>45779.25</v>
      </c>
      <c r="H19" s="17">
        <v>45780.25</v>
      </c>
      <c r="I19" s="22"/>
    </row>
    <row r="20" spans="2:10" ht="24" customHeight="1" x14ac:dyDescent="0.35">
      <c r="B20" s="21">
        <v>45786.25</v>
      </c>
      <c r="C20" s="20" t="s">
        <v>73</v>
      </c>
      <c r="D20" s="18">
        <v>45784.125</v>
      </c>
      <c r="E20" s="18">
        <v>45785.125</v>
      </c>
      <c r="F20" s="19">
        <v>1</v>
      </c>
      <c r="G20" s="18">
        <v>45786.25</v>
      </c>
      <c r="H20" s="17">
        <v>45787.25</v>
      </c>
      <c r="I20" s="22"/>
    </row>
    <row r="21" spans="2:10" ht="24" customHeight="1" x14ac:dyDescent="0.35">
      <c r="B21" s="21">
        <v>45807.25</v>
      </c>
      <c r="C21" s="20" t="s">
        <v>74</v>
      </c>
      <c r="D21" s="18">
        <v>45805.125</v>
      </c>
      <c r="E21" s="18">
        <v>45806.125</v>
      </c>
      <c r="F21" s="19">
        <v>1</v>
      </c>
      <c r="G21" s="18">
        <v>45807.25</v>
      </c>
      <c r="H21" s="17">
        <v>45808.25</v>
      </c>
      <c r="I21" s="22"/>
    </row>
    <row r="22" spans="2:10" ht="24" customHeight="1" x14ac:dyDescent="0.35">
      <c r="B22" s="21">
        <v>45818.25</v>
      </c>
      <c r="C22" s="20" t="s">
        <v>75</v>
      </c>
      <c r="D22" s="18">
        <v>45814.125</v>
      </c>
      <c r="E22" s="18">
        <v>45817.125</v>
      </c>
      <c r="F22" s="19">
        <v>1</v>
      </c>
      <c r="G22" s="18">
        <v>45818.25</v>
      </c>
      <c r="H22" s="17">
        <v>45819.25</v>
      </c>
      <c r="I22" s="22"/>
    </row>
    <row r="23" spans="2:10" ht="24" customHeight="1" x14ac:dyDescent="0.35">
      <c r="B23" s="21">
        <v>45828.25</v>
      </c>
      <c r="C23" s="20" t="s">
        <v>76</v>
      </c>
      <c r="D23" s="18">
        <v>45826.125</v>
      </c>
      <c r="E23" s="18">
        <v>45827.125</v>
      </c>
      <c r="F23" s="19">
        <v>1</v>
      </c>
      <c r="G23" s="18">
        <v>45828.25</v>
      </c>
      <c r="H23" s="17">
        <v>45829.25</v>
      </c>
      <c r="I23" s="22"/>
    </row>
    <row r="24" spans="2:10" s="1" customFormat="1" ht="24" customHeight="1" x14ac:dyDescent="0.35">
      <c r="B24" s="21">
        <v>45853.25</v>
      </c>
      <c r="C24" s="20" t="s">
        <v>77</v>
      </c>
      <c r="D24" s="18">
        <v>45849.125</v>
      </c>
      <c r="E24" s="18">
        <v>45852.125</v>
      </c>
      <c r="F24" s="19">
        <v>1</v>
      </c>
      <c r="G24" s="18">
        <v>45853.25</v>
      </c>
      <c r="H24" s="17">
        <v>45854.25</v>
      </c>
      <c r="I24" s="22"/>
      <c r="J24"/>
    </row>
    <row r="25" spans="2:10" s="1" customFormat="1" ht="24" customHeight="1" x14ac:dyDescent="0.35">
      <c r="B25" s="21">
        <v>45887.25</v>
      </c>
      <c r="C25" s="20" t="s">
        <v>78</v>
      </c>
      <c r="D25" s="18">
        <v>45883.125</v>
      </c>
      <c r="E25" s="18">
        <v>45884.125</v>
      </c>
      <c r="F25" s="19">
        <v>1</v>
      </c>
      <c r="G25" s="18">
        <v>45887.25</v>
      </c>
      <c r="H25" s="17">
        <v>45888.25</v>
      </c>
      <c r="I25" s="22"/>
      <c r="J25"/>
    </row>
    <row r="26" spans="2:10" s="1" customFormat="1" ht="24" customHeight="1" x14ac:dyDescent="0.35">
      <c r="B26" s="21">
        <v>45936.25</v>
      </c>
      <c r="C26" s="20" t="s">
        <v>79</v>
      </c>
      <c r="D26" s="18">
        <v>45932.125</v>
      </c>
      <c r="E26" s="18">
        <v>45933.125</v>
      </c>
      <c r="F26" s="19">
        <v>1</v>
      </c>
      <c r="G26" s="18">
        <v>45936.25</v>
      </c>
      <c r="H26" s="17">
        <v>45937.25</v>
      </c>
      <c r="I26" s="16"/>
      <c r="J26"/>
    </row>
    <row r="27" spans="2:10" s="1" customFormat="1" ht="29.25" customHeight="1" x14ac:dyDescent="0.35">
      <c r="B27" s="21">
        <v>45964.25</v>
      </c>
      <c r="C27" s="20" t="s">
        <v>80</v>
      </c>
      <c r="D27" s="18">
        <v>45960.125</v>
      </c>
      <c r="E27" s="18">
        <v>45961.125</v>
      </c>
      <c r="F27" s="19">
        <v>1</v>
      </c>
      <c r="G27" s="18">
        <v>45964.25</v>
      </c>
      <c r="H27" s="17">
        <v>45965.25</v>
      </c>
      <c r="I27" s="16"/>
      <c r="J27"/>
    </row>
    <row r="28" spans="2:10" s="1" customFormat="1" ht="29.25" customHeight="1" x14ac:dyDescent="0.35">
      <c r="B28" s="21">
        <v>45973.25</v>
      </c>
      <c r="C28" s="20" t="s">
        <v>81</v>
      </c>
      <c r="D28" s="18">
        <v>45971.125</v>
      </c>
      <c r="E28" s="18">
        <v>45972.125</v>
      </c>
      <c r="F28" s="19">
        <v>1</v>
      </c>
      <c r="G28" s="18">
        <v>45973.25</v>
      </c>
      <c r="H28" s="17">
        <v>45974.25</v>
      </c>
      <c r="I28" s="16"/>
      <c r="J28"/>
    </row>
    <row r="29" spans="2:10" ht="29.25" customHeight="1" x14ac:dyDescent="0.35">
      <c r="B29" s="21">
        <v>45981.25</v>
      </c>
      <c r="C29" s="20" t="s">
        <v>82</v>
      </c>
      <c r="D29" s="18">
        <v>45979.125</v>
      </c>
      <c r="E29" s="18">
        <v>45980.125</v>
      </c>
      <c r="F29" s="19">
        <v>1</v>
      </c>
      <c r="G29" s="18">
        <v>45981.25</v>
      </c>
      <c r="H29" s="17">
        <v>45982.25</v>
      </c>
      <c r="I29" s="16"/>
    </row>
    <row r="30" spans="2:10" ht="29.25" customHeight="1" x14ac:dyDescent="0.35">
      <c r="B30" s="21">
        <v>46000.25</v>
      </c>
      <c r="C30" s="20" t="s">
        <v>83</v>
      </c>
      <c r="D30" s="18">
        <v>45996.125</v>
      </c>
      <c r="E30" s="18">
        <v>45999.125</v>
      </c>
      <c r="F30" s="19">
        <v>1</v>
      </c>
      <c r="G30" s="18">
        <v>46000.25</v>
      </c>
      <c r="H30" s="17">
        <v>46001.25</v>
      </c>
      <c r="I30" s="16"/>
    </row>
    <row r="31" spans="2:10" ht="29.25" customHeight="1" thickBot="1" x14ac:dyDescent="0.4">
      <c r="B31" s="130">
        <v>46020.25</v>
      </c>
      <c r="C31" s="131" t="s">
        <v>84</v>
      </c>
      <c r="D31" s="132">
        <v>46014.125</v>
      </c>
      <c r="E31" s="132">
        <v>46015.125</v>
      </c>
      <c r="F31" s="133">
        <v>1</v>
      </c>
      <c r="G31" s="132">
        <v>46020.25</v>
      </c>
      <c r="H31" s="134">
        <v>46021.25</v>
      </c>
      <c r="I31" s="16"/>
    </row>
    <row r="32" spans="2:10" ht="21.75" customHeight="1" x14ac:dyDescent="0.35">
      <c r="B32" s="160"/>
      <c r="C32" s="160"/>
      <c r="D32" s="160"/>
      <c r="E32" s="160"/>
      <c r="F32" s="15"/>
      <c r="G32" s="15"/>
      <c r="H32" s="15"/>
    </row>
    <row r="33" spans="2:8" ht="15.5" x14ac:dyDescent="0.35">
      <c r="B33" s="160"/>
      <c r="C33" s="160"/>
      <c r="D33" s="160"/>
      <c r="E33" s="160"/>
      <c r="F33" s="15"/>
      <c r="G33" s="15"/>
      <c r="H33" s="15"/>
    </row>
    <row r="34" spans="2:8" ht="15.5" x14ac:dyDescent="0.35">
      <c r="B34" s="162" t="s">
        <v>20</v>
      </c>
      <c r="C34" s="162"/>
      <c r="D34" s="14"/>
      <c r="E34" s="14"/>
      <c r="F34" s="13"/>
      <c r="G34" s="13"/>
      <c r="H34" s="13"/>
    </row>
    <row r="35" spans="2:8" ht="15" thickBot="1" x14ac:dyDescent="0.4"/>
    <row r="36" spans="2:8" ht="31.5" thickBot="1" x14ac:dyDescent="0.4">
      <c r="B36" s="152" t="s">
        <v>8</v>
      </c>
      <c r="C36" s="153" t="s">
        <v>9</v>
      </c>
      <c r="D36" s="9" t="s">
        <v>10</v>
      </c>
      <c r="E36" s="9" t="s">
        <v>11</v>
      </c>
      <c r="F36" s="8" t="s">
        <v>12</v>
      </c>
      <c r="G36" s="8" t="s">
        <v>13</v>
      </c>
      <c r="H36" s="8" t="s">
        <v>14</v>
      </c>
    </row>
    <row r="37" spans="2:8" ht="29.25" customHeight="1" x14ac:dyDescent="0.35">
      <c r="B37" s="154" t="s">
        <v>85</v>
      </c>
      <c r="C37" s="155"/>
      <c r="D37" s="7">
        <v>45763.125</v>
      </c>
      <c r="E37" s="5">
        <v>45766.125</v>
      </c>
      <c r="F37" s="6">
        <v>1</v>
      </c>
      <c r="G37" s="5">
        <v>45766.25</v>
      </c>
      <c r="H37" s="5">
        <v>45767.25</v>
      </c>
    </row>
    <row r="38" spans="2:8" ht="29.25" customHeight="1" thickBot="1" x14ac:dyDescent="0.4">
      <c r="B38" s="156" t="s">
        <v>86</v>
      </c>
      <c r="C38" s="157"/>
      <c r="D38" s="135">
        <v>45763.125</v>
      </c>
      <c r="E38" s="18">
        <v>45767.125</v>
      </c>
      <c r="F38" s="57">
        <v>1</v>
      </c>
      <c r="G38" s="18">
        <v>45767.25</v>
      </c>
      <c r="H38" s="18">
        <v>45768.25</v>
      </c>
    </row>
    <row r="39" spans="2:8" ht="29.25" customHeight="1" x14ac:dyDescent="0.35">
      <c r="B39" s="154" t="s">
        <v>87</v>
      </c>
      <c r="C39" s="155"/>
      <c r="D39" s="7">
        <v>45778.125</v>
      </c>
      <c r="E39" s="5">
        <v>45780.125</v>
      </c>
      <c r="F39" s="6">
        <v>1</v>
      </c>
      <c r="G39" s="5">
        <v>45780.25</v>
      </c>
      <c r="H39" s="5">
        <v>45781.25</v>
      </c>
    </row>
    <row r="40" spans="2:8" ht="29.25" customHeight="1" thickBot="1" x14ac:dyDescent="0.4">
      <c r="B40" s="156" t="s">
        <v>88</v>
      </c>
      <c r="C40" s="157"/>
      <c r="D40" s="135">
        <v>45778.125</v>
      </c>
      <c r="E40" s="18">
        <v>45781.125</v>
      </c>
      <c r="F40" s="57">
        <v>1</v>
      </c>
      <c r="G40" s="18">
        <v>45781.25</v>
      </c>
      <c r="H40" s="18">
        <v>45782.25</v>
      </c>
    </row>
    <row r="41" spans="2:8" ht="29.25" customHeight="1" x14ac:dyDescent="0.35">
      <c r="B41" s="154" t="s">
        <v>89</v>
      </c>
      <c r="C41" s="155"/>
      <c r="D41" s="7">
        <v>45799.125</v>
      </c>
      <c r="E41" s="5">
        <v>45801.125</v>
      </c>
      <c r="F41" s="6">
        <v>1</v>
      </c>
      <c r="G41" s="5">
        <v>45801.25</v>
      </c>
      <c r="H41" s="5">
        <v>45802.25</v>
      </c>
    </row>
    <row r="42" spans="2:8" ht="29.25" customHeight="1" thickBot="1" x14ac:dyDescent="0.4">
      <c r="B42" s="156" t="s">
        <v>90</v>
      </c>
      <c r="C42" s="157"/>
      <c r="D42" s="135">
        <v>45799.125</v>
      </c>
      <c r="E42" s="18">
        <v>45802.125</v>
      </c>
      <c r="F42" s="57">
        <v>1</v>
      </c>
      <c r="G42" s="18">
        <v>45802.25</v>
      </c>
      <c r="H42" s="18">
        <v>45803.25</v>
      </c>
    </row>
    <row r="43" spans="2:8" ht="29.25" customHeight="1" x14ac:dyDescent="0.35">
      <c r="B43" s="154" t="s">
        <v>91</v>
      </c>
      <c r="C43" s="155"/>
      <c r="D43" s="7">
        <v>45890.125</v>
      </c>
      <c r="E43" s="5">
        <v>45892.125</v>
      </c>
      <c r="F43" s="6">
        <v>1</v>
      </c>
      <c r="G43" s="5">
        <v>45892.25</v>
      </c>
      <c r="H43" s="5">
        <v>45893.25</v>
      </c>
    </row>
    <row r="44" spans="2:8" ht="29.25" customHeight="1" thickBot="1" x14ac:dyDescent="0.4">
      <c r="B44" s="156" t="s">
        <v>92</v>
      </c>
      <c r="C44" s="157"/>
      <c r="D44" s="135">
        <v>45890.125</v>
      </c>
      <c r="E44" s="18">
        <v>45893.125</v>
      </c>
      <c r="F44" s="57">
        <v>1</v>
      </c>
      <c r="G44" s="18">
        <v>45893.25</v>
      </c>
      <c r="H44" s="18">
        <v>45894.25</v>
      </c>
    </row>
    <row r="45" spans="2:8" ht="29.25" customHeight="1" x14ac:dyDescent="0.35">
      <c r="B45" s="154" t="s">
        <v>93</v>
      </c>
      <c r="C45" s="155"/>
      <c r="D45" s="7">
        <v>46014.125</v>
      </c>
      <c r="E45" s="5">
        <v>46018.125</v>
      </c>
      <c r="F45" s="6">
        <v>1</v>
      </c>
      <c r="G45" s="5">
        <v>46018.25</v>
      </c>
      <c r="H45" s="5">
        <v>46019.25</v>
      </c>
    </row>
    <row r="46" spans="2:8" ht="27" customHeight="1" thickBot="1" x14ac:dyDescent="0.4">
      <c r="B46" s="158" t="s">
        <v>94</v>
      </c>
      <c r="C46" s="159"/>
      <c r="D46" s="136">
        <v>46014.125</v>
      </c>
      <c r="E46" s="132">
        <v>46019.125</v>
      </c>
      <c r="F46" s="137">
        <v>1</v>
      </c>
      <c r="G46" s="132">
        <v>46019.25</v>
      </c>
      <c r="H46" s="132">
        <v>46020.25</v>
      </c>
    </row>
    <row r="47" spans="2:8" ht="27" hidden="1" customHeight="1" x14ac:dyDescent="0.35">
      <c r="B47" s="156" t="s">
        <v>95</v>
      </c>
      <c r="C47" s="157"/>
      <c r="D47" s="135" t="e">
        <v>#NUM!</v>
      </c>
      <c r="E47" s="18">
        <v>0.125</v>
      </c>
      <c r="F47" s="57">
        <v>1</v>
      </c>
      <c r="G47" s="18">
        <v>0.25</v>
      </c>
      <c r="H47" s="18">
        <v>1.25</v>
      </c>
    </row>
    <row r="48" spans="2:8" ht="27" hidden="1" customHeight="1" x14ac:dyDescent="0.35">
      <c r="B48" s="156" t="s">
        <v>95</v>
      </c>
      <c r="C48" s="157"/>
      <c r="D48" s="135" t="e">
        <v>#NUM!</v>
      </c>
      <c r="E48" s="18">
        <v>0.125</v>
      </c>
      <c r="F48" s="57">
        <v>1</v>
      </c>
      <c r="G48" s="18">
        <v>0.25</v>
      </c>
      <c r="H48" s="18">
        <v>1.25</v>
      </c>
    </row>
    <row r="49" spans="2:8" ht="17.25" customHeight="1" x14ac:dyDescent="0.35">
      <c r="B49" s="12"/>
      <c r="C49" s="12"/>
      <c r="D49" s="10"/>
      <c r="E49" s="10"/>
      <c r="F49" s="11"/>
      <c r="G49" s="10"/>
      <c r="H49" s="10"/>
    </row>
    <row r="50" spans="2:8" ht="20.25" customHeight="1" x14ac:dyDescent="0.35"/>
    <row r="51" spans="2:8" ht="14.25" customHeight="1" x14ac:dyDescent="0.35">
      <c r="B51" s="162" t="s">
        <v>21</v>
      </c>
      <c r="C51" s="162"/>
    </row>
    <row r="52" spans="2:8" ht="21.75" customHeight="1" thickBot="1" x14ac:dyDescent="0.4"/>
    <row r="53" spans="2:8" ht="31.5" thickBot="1" x14ac:dyDescent="0.4">
      <c r="B53" s="152" t="s">
        <v>8</v>
      </c>
      <c r="C53" s="153" t="s">
        <v>9</v>
      </c>
      <c r="D53" s="9" t="s">
        <v>10</v>
      </c>
      <c r="E53" s="9" t="s">
        <v>11</v>
      </c>
      <c r="F53" s="8" t="s">
        <v>12</v>
      </c>
      <c r="G53" s="8" t="s">
        <v>13</v>
      </c>
      <c r="H53" s="8" t="s">
        <v>14</v>
      </c>
    </row>
    <row r="54" spans="2:8" ht="29.25" customHeight="1" thickBot="1" x14ac:dyDescent="0.4">
      <c r="B54" s="154" t="s">
        <v>96</v>
      </c>
      <c r="C54" s="155"/>
      <c r="D54" s="7">
        <v>45763.125</v>
      </c>
      <c r="E54" s="5">
        <v>45765.125</v>
      </c>
      <c r="F54" s="6">
        <v>4</v>
      </c>
      <c r="G54" s="5">
        <v>45765.25</v>
      </c>
      <c r="H54" s="5">
        <v>45769.25</v>
      </c>
    </row>
    <row r="55" spans="2:8" ht="29.25" customHeight="1" thickBot="1" x14ac:dyDescent="0.4">
      <c r="B55" s="154" t="s">
        <v>97</v>
      </c>
      <c r="C55" s="155"/>
      <c r="D55" s="7">
        <v>45778.125</v>
      </c>
      <c r="E55" s="5">
        <v>45780.125</v>
      </c>
      <c r="F55" s="6">
        <v>3</v>
      </c>
      <c r="G55" s="5">
        <v>45780.25</v>
      </c>
      <c r="H55" s="5">
        <v>45783.25</v>
      </c>
    </row>
    <row r="56" spans="2:8" ht="29.25" customHeight="1" thickBot="1" x14ac:dyDescent="0.4">
      <c r="B56" s="154" t="s">
        <v>98</v>
      </c>
      <c r="C56" s="155"/>
      <c r="D56" s="7">
        <v>45799.125</v>
      </c>
      <c r="E56" s="5">
        <v>45801.125</v>
      </c>
      <c r="F56" s="6">
        <v>3</v>
      </c>
      <c r="G56" s="5">
        <v>45801.25</v>
      </c>
      <c r="H56" s="5">
        <v>45804.25</v>
      </c>
    </row>
    <row r="57" spans="2:8" ht="29.25" customHeight="1" thickBot="1" x14ac:dyDescent="0.4">
      <c r="B57" s="154" t="s">
        <v>99</v>
      </c>
      <c r="C57" s="155"/>
      <c r="D57" s="7">
        <v>45890.125</v>
      </c>
      <c r="E57" s="5">
        <v>45892.125</v>
      </c>
      <c r="F57" s="6">
        <v>3</v>
      </c>
      <c r="G57" s="5">
        <v>45892.25</v>
      </c>
      <c r="H57" s="5">
        <v>45895.25</v>
      </c>
    </row>
    <row r="58" spans="2:8" ht="29.25" customHeight="1" thickBot="1" x14ac:dyDescent="0.4">
      <c r="B58" s="163" t="s">
        <v>100</v>
      </c>
      <c r="C58" s="164"/>
      <c r="D58" s="4">
        <v>46014.125</v>
      </c>
      <c r="E58" s="2">
        <v>46016.125</v>
      </c>
      <c r="F58" s="3">
        <v>4</v>
      </c>
      <c r="G58" s="2">
        <v>46016.25</v>
      </c>
      <c r="H58" s="2">
        <v>46020.25</v>
      </c>
    </row>
    <row r="59" spans="2:8" ht="29.25" hidden="1" customHeight="1" thickBot="1" x14ac:dyDescent="0.4">
      <c r="B59" s="163" t="e">
        <v>#REF!</v>
      </c>
      <c r="C59" s="164"/>
      <c r="D59" s="4" t="e">
        <v>#REF!</v>
      </c>
      <c r="E59" s="2" t="e">
        <v>#REF!</v>
      </c>
      <c r="F59" s="3" t="e">
        <v>#REF!</v>
      </c>
      <c r="G59" s="2" t="e">
        <v>#REF!</v>
      </c>
      <c r="H59" s="2" t="e">
        <v>#REF!</v>
      </c>
    </row>
  </sheetData>
  <mergeCells count="27">
    <mergeCell ref="B34:C34"/>
    <mergeCell ref="B2:E3"/>
    <mergeCell ref="B4:C4"/>
    <mergeCell ref="B14:E15"/>
    <mergeCell ref="B16:C16"/>
    <mergeCell ref="B32:E33"/>
    <mergeCell ref="B47:C47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57:C57"/>
    <mergeCell ref="B58:C58"/>
    <mergeCell ref="B59:C59"/>
    <mergeCell ref="B48:C48"/>
    <mergeCell ref="B51:C51"/>
    <mergeCell ref="B53:C53"/>
    <mergeCell ref="B54:C54"/>
    <mergeCell ref="B55:C55"/>
    <mergeCell ref="B56:C56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Footer>&amp;C_x000D_&amp;1#&amp;"Aptos"&amp;10&amp;K000000 External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493EE-C4BD-424D-8E71-68DABB1D2C63}">
  <sheetPr>
    <tabColor theme="4" tint="0.79998168889431442"/>
  </sheetPr>
  <dimension ref="A1:K185"/>
  <sheetViews>
    <sheetView topLeftCell="G42" zoomScaleNormal="100" workbookViewId="0">
      <selection activeCell="K61" sqref="K61"/>
    </sheetView>
  </sheetViews>
  <sheetFormatPr defaultRowHeight="14.5" x14ac:dyDescent="0.35"/>
  <cols>
    <col min="1" max="1" width="32.7265625" bestFit="1" customWidth="1"/>
    <col min="2" max="2" width="26.81640625" bestFit="1" customWidth="1"/>
    <col min="3" max="3" width="16" bestFit="1" customWidth="1"/>
    <col min="6" max="6" width="19" customWidth="1"/>
    <col min="7" max="7" width="18.453125" customWidth="1"/>
    <col min="10" max="10" width="15.81640625" customWidth="1"/>
    <col min="11" max="11" width="14.54296875" customWidth="1"/>
    <col min="12" max="12" width="17.81640625" customWidth="1"/>
  </cols>
  <sheetData>
    <row r="1" spans="1:11" ht="15" thickBot="1" x14ac:dyDescent="0.4">
      <c r="A1" s="111" t="s">
        <v>101</v>
      </c>
      <c r="B1" s="92"/>
      <c r="E1" s="91" t="s">
        <v>102</v>
      </c>
      <c r="F1" s="90" t="s">
        <v>103</v>
      </c>
      <c r="G1" s="89" t="s">
        <v>25</v>
      </c>
      <c r="I1" s="91" t="s">
        <v>102</v>
      </c>
      <c r="J1" s="90" t="s">
        <v>103</v>
      </c>
      <c r="K1" s="89" t="s">
        <v>25</v>
      </c>
    </row>
    <row r="2" spans="1:11" ht="16" thickBot="1" x14ac:dyDescent="0.4">
      <c r="A2" s="110" t="s">
        <v>104</v>
      </c>
      <c r="F2" s="88" t="s">
        <v>27</v>
      </c>
      <c r="G2" s="87">
        <v>44197</v>
      </c>
      <c r="J2" s="88" t="s">
        <v>27</v>
      </c>
      <c r="K2" s="87">
        <v>44197</v>
      </c>
    </row>
    <row r="3" spans="1:11" x14ac:dyDescent="0.35">
      <c r="A3" s="67" t="s">
        <v>25</v>
      </c>
      <c r="B3" s="67" t="s">
        <v>9</v>
      </c>
      <c r="F3" s="88" t="s">
        <v>29</v>
      </c>
      <c r="G3" s="87">
        <v>44288</v>
      </c>
      <c r="J3" s="88" t="s">
        <v>29</v>
      </c>
      <c r="K3" s="87">
        <v>44288</v>
      </c>
    </row>
    <row r="4" spans="1:11" x14ac:dyDescent="0.35">
      <c r="A4" s="64">
        <v>46023</v>
      </c>
      <c r="B4" t="s">
        <v>27</v>
      </c>
      <c r="F4" s="88" t="s">
        <v>30</v>
      </c>
      <c r="G4" s="87">
        <v>44291</v>
      </c>
      <c r="J4" s="88" t="s">
        <v>30</v>
      </c>
      <c r="K4" s="87">
        <v>44291</v>
      </c>
    </row>
    <row r="5" spans="1:11" x14ac:dyDescent="0.35">
      <c r="A5" s="64">
        <v>46115</v>
      </c>
      <c r="B5" t="s">
        <v>29</v>
      </c>
      <c r="F5" s="88" t="s">
        <v>29</v>
      </c>
      <c r="G5" s="87">
        <v>44666</v>
      </c>
      <c r="J5" s="88" t="s">
        <v>29</v>
      </c>
      <c r="K5" s="87">
        <v>44666</v>
      </c>
    </row>
    <row r="6" spans="1:11" x14ac:dyDescent="0.35">
      <c r="A6" s="64">
        <v>46118</v>
      </c>
      <c r="B6" t="s">
        <v>30</v>
      </c>
      <c r="F6" s="88" t="s">
        <v>30</v>
      </c>
      <c r="G6" s="87">
        <v>44669</v>
      </c>
      <c r="J6" s="88" t="s">
        <v>30</v>
      </c>
      <c r="K6" s="87">
        <v>44669</v>
      </c>
    </row>
    <row r="7" spans="1:11" x14ac:dyDescent="0.35">
      <c r="A7" s="64">
        <v>46143</v>
      </c>
      <c r="B7" t="s">
        <v>105</v>
      </c>
      <c r="F7" s="88" t="s">
        <v>36</v>
      </c>
      <c r="G7" s="87">
        <v>44921</v>
      </c>
      <c r="J7" s="88" t="s">
        <v>36</v>
      </c>
      <c r="K7" s="87">
        <v>44921</v>
      </c>
    </row>
    <row r="8" spans="1:11" x14ac:dyDescent="0.35">
      <c r="A8" s="64">
        <v>46381</v>
      </c>
      <c r="B8" t="s">
        <v>35</v>
      </c>
      <c r="F8" s="88" t="s">
        <v>29</v>
      </c>
      <c r="G8" s="87">
        <v>45023</v>
      </c>
      <c r="J8" s="88" t="s">
        <v>29</v>
      </c>
      <c r="K8" s="87">
        <v>45023</v>
      </c>
    </row>
    <row r="9" spans="1:11" x14ac:dyDescent="0.35">
      <c r="A9" s="64">
        <v>46382</v>
      </c>
      <c r="B9" t="s">
        <v>36</v>
      </c>
      <c r="F9" s="88" t="s">
        <v>30</v>
      </c>
      <c r="G9" s="87">
        <v>45026</v>
      </c>
      <c r="J9" s="88" t="s">
        <v>30</v>
      </c>
      <c r="K9" s="87">
        <v>45026</v>
      </c>
    </row>
    <row r="10" spans="1:11" x14ac:dyDescent="0.35">
      <c r="F10" s="88" t="s">
        <v>40</v>
      </c>
      <c r="G10" s="87">
        <v>45047</v>
      </c>
      <c r="J10" s="88" t="s">
        <v>40</v>
      </c>
      <c r="K10" s="87">
        <v>45047</v>
      </c>
    </row>
    <row r="11" spans="1:11" x14ac:dyDescent="0.35">
      <c r="F11" s="88" t="s">
        <v>106</v>
      </c>
      <c r="G11" s="87">
        <v>45285</v>
      </c>
      <c r="J11" s="88" t="s">
        <v>106</v>
      </c>
      <c r="K11" s="87">
        <v>45285</v>
      </c>
    </row>
    <row r="12" spans="1:11" x14ac:dyDescent="0.35">
      <c r="A12" s="67" t="s">
        <v>107</v>
      </c>
      <c r="F12" s="88" t="s">
        <v>36</v>
      </c>
      <c r="G12" s="87">
        <v>45286</v>
      </c>
      <c r="J12" s="88" t="s">
        <v>36</v>
      </c>
      <c r="K12" s="87">
        <v>45286</v>
      </c>
    </row>
    <row r="13" spans="1:11" x14ac:dyDescent="0.35">
      <c r="A13" s="109" t="s">
        <v>108</v>
      </c>
      <c r="F13" s="88" t="s">
        <v>27</v>
      </c>
      <c r="G13" s="87">
        <v>45292</v>
      </c>
      <c r="J13" s="88" t="s">
        <v>27</v>
      </c>
      <c r="K13" s="87">
        <v>45292</v>
      </c>
    </row>
    <row r="14" spans="1:11" x14ac:dyDescent="0.35">
      <c r="A14" s="109" t="s">
        <v>109</v>
      </c>
      <c r="F14" s="88" t="s">
        <v>29</v>
      </c>
      <c r="G14" s="87">
        <v>45380</v>
      </c>
      <c r="J14" s="88" t="s">
        <v>29</v>
      </c>
      <c r="K14" s="87">
        <v>45380</v>
      </c>
    </row>
    <row r="15" spans="1:11" x14ac:dyDescent="0.35">
      <c r="A15" s="109" t="s">
        <v>110</v>
      </c>
      <c r="F15" s="88" t="s">
        <v>30</v>
      </c>
      <c r="G15" s="87">
        <v>45383</v>
      </c>
      <c r="J15" s="88" t="s">
        <v>30</v>
      </c>
      <c r="K15" s="87">
        <v>45383</v>
      </c>
    </row>
    <row r="16" spans="1:11" x14ac:dyDescent="0.35">
      <c r="F16" s="88" t="s">
        <v>40</v>
      </c>
      <c r="G16" s="87">
        <v>45413</v>
      </c>
      <c r="J16" s="88" t="s">
        <v>40</v>
      </c>
      <c r="K16" s="87">
        <v>45413</v>
      </c>
    </row>
    <row r="17" spans="1:11" x14ac:dyDescent="0.35">
      <c r="F17" s="87" t="s">
        <v>111</v>
      </c>
      <c r="G17" s="87">
        <v>45651</v>
      </c>
      <c r="J17" s="87" t="s">
        <v>111</v>
      </c>
      <c r="K17" s="87">
        <v>45651</v>
      </c>
    </row>
    <row r="18" spans="1:11" x14ac:dyDescent="0.35">
      <c r="A18" s="67" t="s">
        <v>112</v>
      </c>
      <c r="F18" s="88" t="s">
        <v>36</v>
      </c>
      <c r="G18" s="87">
        <v>45652</v>
      </c>
      <c r="J18" s="88" t="s">
        <v>36</v>
      </c>
      <c r="K18" s="87">
        <v>45652</v>
      </c>
    </row>
    <row r="19" spans="1:11" x14ac:dyDescent="0.35">
      <c r="A19" s="109" t="s">
        <v>113</v>
      </c>
      <c r="F19" s="88" t="s">
        <v>27</v>
      </c>
      <c r="G19" s="87">
        <v>45658</v>
      </c>
      <c r="J19" s="88" t="s">
        <v>27</v>
      </c>
      <c r="K19" s="87">
        <v>45658</v>
      </c>
    </row>
    <row r="20" spans="1:11" x14ac:dyDescent="0.35">
      <c r="A20" s="109" t="s">
        <v>114</v>
      </c>
      <c r="F20" s="88" t="s">
        <v>29</v>
      </c>
      <c r="G20" s="87">
        <v>45765</v>
      </c>
      <c r="J20" s="88" t="s">
        <v>29</v>
      </c>
      <c r="K20" s="87">
        <v>45765</v>
      </c>
    </row>
    <row r="21" spans="1:11" x14ac:dyDescent="0.35">
      <c r="A21" s="109" t="s">
        <v>115</v>
      </c>
      <c r="F21" s="88" t="s">
        <v>30</v>
      </c>
      <c r="G21" s="87">
        <v>45768</v>
      </c>
      <c r="J21" s="88" t="s">
        <v>30</v>
      </c>
      <c r="K21" s="87">
        <v>45768</v>
      </c>
    </row>
    <row r="22" spans="1:11" x14ac:dyDescent="0.35">
      <c r="A22" s="109" t="s">
        <v>116</v>
      </c>
      <c r="F22" s="88" t="s">
        <v>105</v>
      </c>
      <c r="G22" s="87">
        <v>45778</v>
      </c>
      <c r="J22" s="88" t="s">
        <v>105</v>
      </c>
      <c r="K22" s="87">
        <v>45778</v>
      </c>
    </row>
    <row r="23" spans="1:11" ht="15" thickBot="1" x14ac:dyDescent="0.4">
      <c r="F23" s="88" t="s">
        <v>35</v>
      </c>
      <c r="G23" s="87">
        <v>46016</v>
      </c>
      <c r="J23" s="88" t="s">
        <v>35</v>
      </c>
      <c r="K23" s="87">
        <v>46016</v>
      </c>
    </row>
    <row r="24" spans="1:11" x14ac:dyDescent="0.35">
      <c r="A24" s="112" t="s">
        <v>117</v>
      </c>
      <c r="B24" s="113"/>
      <c r="F24" s="88" t="s">
        <v>36</v>
      </c>
      <c r="G24" s="87">
        <v>46017</v>
      </c>
      <c r="J24" s="88" t="s">
        <v>36</v>
      </c>
      <c r="K24" s="87">
        <v>46017</v>
      </c>
    </row>
    <row r="25" spans="1:11" x14ac:dyDescent="0.35">
      <c r="A25" s="114" t="s">
        <v>118</v>
      </c>
      <c r="B25" s="115"/>
      <c r="F25" s="88" t="s">
        <v>27</v>
      </c>
      <c r="G25" s="87">
        <v>46023</v>
      </c>
      <c r="J25" s="88" t="s">
        <v>27</v>
      </c>
      <c r="K25" s="87">
        <v>46023</v>
      </c>
    </row>
    <row r="26" spans="1:11" x14ac:dyDescent="0.35">
      <c r="A26" s="114" t="s">
        <v>119</v>
      </c>
      <c r="B26" s="115"/>
      <c r="F26" s="88" t="s">
        <v>29</v>
      </c>
      <c r="G26" s="87">
        <v>46115</v>
      </c>
      <c r="J26" s="88" t="s">
        <v>29</v>
      </c>
      <c r="K26" s="87">
        <v>46115</v>
      </c>
    </row>
    <row r="27" spans="1:11" ht="15" thickBot="1" x14ac:dyDescent="0.4">
      <c r="A27" s="116" t="s">
        <v>120</v>
      </c>
      <c r="B27" s="117"/>
      <c r="F27" s="88" t="s">
        <v>30</v>
      </c>
      <c r="G27" s="87">
        <v>46118</v>
      </c>
      <c r="J27" s="88" t="s">
        <v>30</v>
      </c>
      <c r="K27" s="87">
        <v>46118</v>
      </c>
    </row>
    <row r="28" spans="1:11" x14ac:dyDescent="0.35">
      <c r="F28" s="88" t="s">
        <v>105</v>
      </c>
      <c r="G28" s="87">
        <v>46143</v>
      </c>
      <c r="J28" s="88" t="s">
        <v>105</v>
      </c>
      <c r="K28" s="87">
        <v>46143</v>
      </c>
    </row>
    <row r="29" spans="1:11" x14ac:dyDescent="0.35">
      <c r="F29" s="88" t="s">
        <v>35</v>
      </c>
      <c r="G29" s="87">
        <v>46381</v>
      </c>
      <c r="J29" s="88" t="s">
        <v>35</v>
      </c>
      <c r="K29" s="87">
        <v>46381</v>
      </c>
    </row>
    <row r="30" spans="1:11" x14ac:dyDescent="0.35">
      <c r="F30" s="88" t="s">
        <v>27</v>
      </c>
      <c r="G30" s="87">
        <v>46388</v>
      </c>
      <c r="J30" s="88" t="s">
        <v>27</v>
      </c>
      <c r="K30" s="87">
        <v>46388</v>
      </c>
    </row>
    <row r="31" spans="1:11" x14ac:dyDescent="0.35">
      <c r="F31" s="88" t="s">
        <v>29</v>
      </c>
      <c r="G31" s="87">
        <v>46472</v>
      </c>
      <c r="J31" s="88" t="s">
        <v>29</v>
      </c>
      <c r="K31" s="87">
        <v>46472</v>
      </c>
    </row>
    <row r="32" spans="1:11" x14ac:dyDescent="0.35">
      <c r="F32" s="88" t="s">
        <v>30</v>
      </c>
      <c r="G32" s="87">
        <v>46475</v>
      </c>
      <c r="J32" s="88" t="s">
        <v>30</v>
      </c>
      <c r="K32" s="87">
        <v>46475</v>
      </c>
    </row>
    <row r="33" spans="6:11" x14ac:dyDescent="0.35">
      <c r="F33" s="88" t="s">
        <v>29</v>
      </c>
      <c r="G33" s="87">
        <v>46857</v>
      </c>
      <c r="J33" s="88" t="s">
        <v>29</v>
      </c>
      <c r="K33" s="87">
        <v>46857</v>
      </c>
    </row>
    <row r="34" spans="6:11" x14ac:dyDescent="0.35">
      <c r="F34" s="88" t="s">
        <v>30</v>
      </c>
      <c r="G34" s="87">
        <v>46860</v>
      </c>
      <c r="J34" s="88" t="s">
        <v>30</v>
      </c>
      <c r="K34" s="87">
        <v>46860</v>
      </c>
    </row>
    <row r="35" spans="6:11" x14ac:dyDescent="0.35">
      <c r="F35" s="88" t="s">
        <v>105</v>
      </c>
      <c r="G35" s="87">
        <v>46874</v>
      </c>
      <c r="J35" s="88" t="s">
        <v>105</v>
      </c>
      <c r="K35" s="87">
        <v>46874</v>
      </c>
    </row>
    <row r="36" spans="6:11" x14ac:dyDescent="0.35">
      <c r="F36" s="88" t="s">
        <v>35</v>
      </c>
      <c r="G36" s="87">
        <v>47112</v>
      </c>
      <c r="J36" s="88" t="s">
        <v>35</v>
      </c>
      <c r="K36" s="87">
        <v>47112</v>
      </c>
    </row>
    <row r="37" spans="6:11" x14ac:dyDescent="0.35">
      <c r="F37" s="88" t="s">
        <v>36</v>
      </c>
      <c r="G37" s="87">
        <v>47113</v>
      </c>
      <c r="J37" s="88" t="s">
        <v>36</v>
      </c>
      <c r="K37" s="87">
        <v>47113</v>
      </c>
    </row>
    <row r="38" spans="6:11" x14ac:dyDescent="0.35">
      <c r="F38" s="88" t="s">
        <v>27</v>
      </c>
      <c r="G38" s="87">
        <v>47119</v>
      </c>
      <c r="J38" s="88" t="s">
        <v>27</v>
      </c>
      <c r="K38" s="87">
        <v>47119</v>
      </c>
    </row>
    <row r="39" spans="6:11" x14ac:dyDescent="0.35">
      <c r="F39" s="88" t="s">
        <v>29</v>
      </c>
      <c r="G39" s="87">
        <v>47207</v>
      </c>
      <c r="J39" s="88" t="s">
        <v>29</v>
      </c>
      <c r="K39" s="87">
        <v>47207</v>
      </c>
    </row>
    <row r="40" spans="6:11" x14ac:dyDescent="0.35">
      <c r="F40" s="88" t="s">
        <v>30</v>
      </c>
      <c r="G40" s="87">
        <v>47210</v>
      </c>
      <c r="J40" s="88" t="s">
        <v>30</v>
      </c>
      <c r="K40" s="87">
        <v>47210</v>
      </c>
    </row>
    <row r="41" spans="6:11" x14ac:dyDescent="0.35">
      <c r="F41" s="88" t="s">
        <v>105</v>
      </c>
      <c r="G41" s="87">
        <v>47239</v>
      </c>
      <c r="J41" s="88" t="s">
        <v>105</v>
      </c>
      <c r="K41" s="87">
        <v>47239</v>
      </c>
    </row>
    <row r="42" spans="6:11" x14ac:dyDescent="0.35">
      <c r="F42" s="88" t="s">
        <v>35</v>
      </c>
      <c r="G42" s="87">
        <v>47477</v>
      </c>
      <c r="J42" s="88" t="s">
        <v>35</v>
      </c>
      <c r="K42" s="87">
        <v>47477</v>
      </c>
    </row>
    <row r="43" spans="6:11" x14ac:dyDescent="0.35">
      <c r="F43" s="88" t="s">
        <v>36</v>
      </c>
      <c r="G43" s="87">
        <v>47478</v>
      </c>
      <c r="J43" s="88" t="s">
        <v>36</v>
      </c>
      <c r="K43" s="87">
        <v>47478</v>
      </c>
    </row>
    <row r="44" spans="6:11" x14ac:dyDescent="0.35">
      <c r="F44" s="88" t="s">
        <v>27</v>
      </c>
      <c r="G44" s="87">
        <v>47484</v>
      </c>
      <c r="J44" s="88" t="s">
        <v>27</v>
      </c>
      <c r="K44" s="87">
        <v>47484</v>
      </c>
    </row>
    <row r="45" spans="6:11" x14ac:dyDescent="0.35">
      <c r="F45" s="88" t="s">
        <v>29</v>
      </c>
      <c r="G45" s="87">
        <v>47592</v>
      </c>
      <c r="J45" s="88" t="s">
        <v>29</v>
      </c>
      <c r="K45" s="87">
        <v>47592</v>
      </c>
    </row>
    <row r="46" spans="6:11" x14ac:dyDescent="0.35">
      <c r="F46" s="88" t="s">
        <v>30</v>
      </c>
      <c r="G46" s="87">
        <v>47595</v>
      </c>
      <c r="J46" s="88" t="s">
        <v>30</v>
      </c>
      <c r="K46" s="87">
        <v>47595</v>
      </c>
    </row>
    <row r="47" spans="6:11" x14ac:dyDescent="0.35">
      <c r="F47" s="88" t="s">
        <v>105</v>
      </c>
      <c r="G47" s="87">
        <v>47604</v>
      </c>
      <c r="J47" s="88" t="s">
        <v>105</v>
      </c>
      <c r="K47" s="87">
        <v>47604</v>
      </c>
    </row>
    <row r="48" spans="6:11" x14ac:dyDescent="0.35">
      <c r="F48" s="88" t="s">
        <v>35</v>
      </c>
      <c r="G48" s="87">
        <v>47842</v>
      </c>
      <c r="J48" s="88" t="s">
        <v>35</v>
      </c>
      <c r="K48" s="87">
        <v>47842</v>
      </c>
    </row>
    <row r="49" spans="5:11" x14ac:dyDescent="0.35">
      <c r="F49" s="88" t="s">
        <v>36</v>
      </c>
      <c r="G49" s="87">
        <v>47843</v>
      </c>
      <c r="J49" s="88" t="s">
        <v>36</v>
      </c>
      <c r="K49" s="87">
        <v>47843</v>
      </c>
    </row>
    <row r="50" spans="5:11" x14ac:dyDescent="0.35">
      <c r="F50" s="88" t="s">
        <v>27</v>
      </c>
      <c r="G50" s="87">
        <v>47849</v>
      </c>
      <c r="J50" s="88" t="s">
        <v>27</v>
      </c>
      <c r="K50" s="87">
        <v>47849</v>
      </c>
    </row>
    <row r="51" spans="5:11" x14ac:dyDescent="0.35">
      <c r="F51" s="88" t="s">
        <v>29</v>
      </c>
      <c r="G51" s="87">
        <v>47949</v>
      </c>
      <c r="J51" s="88" t="s">
        <v>29</v>
      </c>
      <c r="K51" s="87">
        <v>47949</v>
      </c>
    </row>
    <row r="52" spans="5:11" x14ac:dyDescent="0.35">
      <c r="F52" s="88" t="s">
        <v>30</v>
      </c>
      <c r="G52" s="87">
        <v>47952</v>
      </c>
      <c r="J52" s="88" t="s">
        <v>30</v>
      </c>
      <c r="K52" s="87">
        <v>47952</v>
      </c>
    </row>
    <row r="53" spans="5:11" x14ac:dyDescent="0.35">
      <c r="F53" s="88" t="s">
        <v>105</v>
      </c>
      <c r="G53" s="87">
        <v>47969</v>
      </c>
      <c r="J53" s="88" t="s">
        <v>105</v>
      </c>
      <c r="K53" s="87">
        <v>47969</v>
      </c>
    </row>
    <row r="54" spans="5:11" x14ac:dyDescent="0.35">
      <c r="F54" s="88" t="s">
        <v>35</v>
      </c>
      <c r="G54" s="87">
        <v>48207</v>
      </c>
      <c r="J54" s="88" t="s">
        <v>35</v>
      </c>
      <c r="K54" s="87">
        <v>48207</v>
      </c>
    </row>
    <row r="55" spans="5:11" x14ac:dyDescent="0.35">
      <c r="F55" s="88" t="s">
        <v>36</v>
      </c>
      <c r="G55" s="87">
        <v>48208</v>
      </c>
      <c r="J55" s="88" t="s">
        <v>36</v>
      </c>
      <c r="K55" s="87">
        <v>48208</v>
      </c>
    </row>
    <row r="56" spans="5:11" x14ac:dyDescent="0.35">
      <c r="F56" s="88" t="s">
        <v>27</v>
      </c>
      <c r="G56" s="87">
        <v>47849</v>
      </c>
      <c r="J56" s="88" t="s">
        <v>27</v>
      </c>
      <c r="K56" s="87">
        <v>47849</v>
      </c>
    </row>
    <row r="57" spans="5:11" x14ac:dyDescent="0.35">
      <c r="F57" s="88" t="s">
        <v>29</v>
      </c>
      <c r="G57" s="87">
        <v>47933</v>
      </c>
      <c r="J57" s="88" t="s">
        <v>29</v>
      </c>
      <c r="K57" s="87">
        <v>47949</v>
      </c>
    </row>
    <row r="58" spans="5:11" x14ac:dyDescent="0.35">
      <c r="F58" s="88" t="s">
        <v>30</v>
      </c>
      <c r="G58" s="87">
        <v>47936</v>
      </c>
      <c r="J58" s="88" t="s">
        <v>30</v>
      </c>
      <c r="K58" s="87">
        <v>47952</v>
      </c>
    </row>
    <row r="59" spans="5:11" x14ac:dyDescent="0.35">
      <c r="F59" s="88" t="s">
        <v>27</v>
      </c>
      <c r="G59" s="87">
        <v>48214</v>
      </c>
      <c r="J59" s="88" t="s">
        <v>27</v>
      </c>
      <c r="K59" s="87">
        <v>48214</v>
      </c>
    </row>
    <row r="60" spans="5:11" x14ac:dyDescent="0.35">
      <c r="F60" s="88" t="s">
        <v>29</v>
      </c>
      <c r="G60" s="87">
        <v>48299</v>
      </c>
      <c r="J60" s="88" t="s">
        <v>29</v>
      </c>
      <c r="K60" s="87">
        <v>48299</v>
      </c>
    </row>
    <row r="61" spans="5:11" ht="15" thickBot="1" x14ac:dyDescent="0.4">
      <c r="F61" s="88" t="s">
        <v>30</v>
      </c>
      <c r="G61" s="87">
        <v>48302</v>
      </c>
      <c r="J61" s="88" t="s">
        <v>30</v>
      </c>
      <c r="K61" s="87">
        <v>48302</v>
      </c>
    </row>
    <row r="62" spans="5:11" ht="15" thickBot="1" x14ac:dyDescent="0.4">
      <c r="E62" s="86" t="s">
        <v>121</v>
      </c>
      <c r="F62" s="85" t="s">
        <v>27</v>
      </c>
      <c r="G62" s="84">
        <v>43466</v>
      </c>
    </row>
    <row r="63" spans="5:11" x14ac:dyDescent="0.35">
      <c r="F63" s="83" t="s">
        <v>122</v>
      </c>
      <c r="G63" s="82">
        <v>44239</v>
      </c>
    </row>
    <row r="64" spans="5:11" x14ac:dyDescent="0.35">
      <c r="F64" s="83" t="s">
        <v>123</v>
      </c>
      <c r="G64" s="82">
        <v>44240</v>
      </c>
    </row>
    <row r="65" spans="6:7" x14ac:dyDescent="0.35">
      <c r="F65" s="83" t="s">
        <v>29</v>
      </c>
      <c r="G65" s="82">
        <v>44288</v>
      </c>
    </row>
    <row r="66" spans="6:7" x14ac:dyDescent="0.35">
      <c r="F66" s="83" t="s">
        <v>40</v>
      </c>
      <c r="G66" s="82">
        <v>44317</v>
      </c>
    </row>
    <row r="67" spans="6:7" x14ac:dyDescent="0.35">
      <c r="F67" s="83" t="s">
        <v>124</v>
      </c>
      <c r="G67" s="82">
        <v>44329</v>
      </c>
    </row>
    <row r="68" spans="6:7" x14ac:dyDescent="0.35">
      <c r="F68" s="83" t="s">
        <v>125</v>
      </c>
      <c r="G68" s="82">
        <v>44342</v>
      </c>
    </row>
    <row r="69" spans="6:7" x14ac:dyDescent="0.35">
      <c r="F69" s="83" t="s">
        <v>126</v>
      </c>
      <c r="G69" s="82">
        <v>44397</v>
      </c>
    </row>
    <row r="70" spans="6:7" x14ac:dyDescent="0.35">
      <c r="F70" s="83" t="s">
        <v>127</v>
      </c>
      <c r="G70" s="82">
        <v>44417</v>
      </c>
    </row>
    <row r="71" spans="6:7" x14ac:dyDescent="0.35">
      <c r="F71" s="83" t="s">
        <v>128</v>
      </c>
      <c r="G71" s="82">
        <v>44504</v>
      </c>
    </row>
    <row r="72" spans="6:7" x14ac:dyDescent="0.35">
      <c r="F72" s="83" t="s">
        <v>35</v>
      </c>
      <c r="G72" s="82">
        <v>44555</v>
      </c>
    </row>
    <row r="73" spans="6:7" x14ac:dyDescent="0.35">
      <c r="F73" s="83" t="s">
        <v>27</v>
      </c>
      <c r="G73" s="82">
        <v>44562</v>
      </c>
    </row>
    <row r="74" spans="6:7" x14ac:dyDescent="0.35">
      <c r="F74" s="83" t="s">
        <v>122</v>
      </c>
      <c r="G74" s="82">
        <v>44593</v>
      </c>
    </row>
    <row r="75" spans="6:7" x14ac:dyDescent="0.35">
      <c r="F75" s="83" t="s">
        <v>123</v>
      </c>
      <c r="G75" s="82">
        <v>44594</v>
      </c>
    </row>
    <row r="76" spans="6:7" x14ac:dyDescent="0.35">
      <c r="F76" s="83" t="s">
        <v>29</v>
      </c>
      <c r="G76" s="82">
        <v>44607</v>
      </c>
    </row>
    <row r="77" spans="6:7" x14ac:dyDescent="0.35">
      <c r="F77" s="83" t="s">
        <v>40</v>
      </c>
      <c r="G77" s="82">
        <v>44682</v>
      </c>
    </row>
    <row r="78" spans="6:7" x14ac:dyDescent="0.35">
      <c r="F78" s="83" t="s">
        <v>124</v>
      </c>
      <c r="G78" s="82">
        <v>44683</v>
      </c>
    </row>
    <row r="79" spans="6:7" x14ac:dyDescent="0.35">
      <c r="F79" s="83" t="s">
        <v>129</v>
      </c>
      <c r="G79" s="82">
        <v>44684</v>
      </c>
    </row>
    <row r="80" spans="6:7" x14ac:dyDescent="0.35">
      <c r="F80" s="83" t="s">
        <v>125</v>
      </c>
      <c r="G80" s="82">
        <v>44696</v>
      </c>
    </row>
    <row r="81" spans="6:11" x14ac:dyDescent="0.35">
      <c r="F81" s="83" t="s">
        <v>130</v>
      </c>
      <c r="G81" s="82">
        <v>44697</v>
      </c>
    </row>
    <row r="82" spans="6:11" x14ac:dyDescent="0.35">
      <c r="F82" s="83" t="s">
        <v>126</v>
      </c>
      <c r="G82" s="82">
        <v>44751</v>
      </c>
    </row>
    <row r="83" spans="6:11" x14ac:dyDescent="0.35">
      <c r="F83" s="83" t="s">
        <v>127</v>
      </c>
      <c r="G83" s="82">
        <v>44782</v>
      </c>
    </row>
    <row r="84" spans="6:11" x14ac:dyDescent="0.35">
      <c r="F84" s="83" t="s">
        <v>128</v>
      </c>
      <c r="G84" s="82">
        <v>44858</v>
      </c>
    </row>
    <row r="85" spans="6:11" x14ac:dyDescent="0.35">
      <c r="F85" s="83" t="s">
        <v>35</v>
      </c>
      <c r="G85" s="82">
        <v>44920</v>
      </c>
    </row>
    <row r="86" spans="6:11" x14ac:dyDescent="0.35">
      <c r="F86" s="83" t="s">
        <v>131</v>
      </c>
      <c r="G86" s="82">
        <v>44921</v>
      </c>
      <c r="J86" s="127"/>
      <c r="K86" s="128"/>
    </row>
    <row r="87" spans="6:11" x14ac:dyDescent="0.35">
      <c r="F87" s="83" t="s">
        <v>27</v>
      </c>
      <c r="G87" s="82">
        <v>44927</v>
      </c>
      <c r="J87" s="127"/>
      <c r="K87" s="128"/>
    </row>
    <row r="88" spans="6:11" x14ac:dyDescent="0.35">
      <c r="F88" s="83" t="s">
        <v>132</v>
      </c>
      <c r="G88" s="82">
        <v>44928</v>
      </c>
    </row>
    <row r="89" spans="6:11" x14ac:dyDescent="0.35">
      <c r="F89" s="83" t="s">
        <v>133</v>
      </c>
      <c r="G89" s="82">
        <v>44949</v>
      </c>
    </row>
    <row r="90" spans="6:11" x14ac:dyDescent="0.35">
      <c r="F90" s="83" t="s">
        <v>134</v>
      </c>
      <c r="G90" s="82">
        <v>44949</v>
      </c>
    </row>
    <row r="91" spans="6:11" x14ac:dyDescent="0.35">
      <c r="F91" s="83" t="s">
        <v>29</v>
      </c>
      <c r="G91" s="82">
        <v>45023</v>
      </c>
    </row>
    <row r="92" spans="6:11" x14ac:dyDescent="0.35">
      <c r="F92" s="83" t="s">
        <v>40</v>
      </c>
      <c r="G92" s="82">
        <v>45047</v>
      </c>
    </row>
    <row r="93" spans="6:11" x14ac:dyDescent="0.35">
      <c r="F93" s="83" t="s">
        <v>127</v>
      </c>
      <c r="G93" s="82">
        <v>45147</v>
      </c>
    </row>
    <row r="94" spans="6:11" x14ac:dyDescent="0.35">
      <c r="F94" s="83" t="s">
        <v>35</v>
      </c>
      <c r="G94" s="82">
        <v>45285</v>
      </c>
    </row>
    <row r="95" spans="6:11" x14ac:dyDescent="0.35">
      <c r="F95" s="83" t="s">
        <v>27</v>
      </c>
      <c r="G95" s="82">
        <v>45292</v>
      </c>
    </row>
    <row r="96" spans="6:11" x14ac:dyDescent="0.35">
      <c r="F96" s="83" t="s">
        <v>122</v>
      </c>
      <c r="G96" s="82">
        <v>45332</v>
      </c>
    </row>
    <row r="97" spans="6:7" x14ac:dyDescent="0.35">
      <c r="F97" s="83" t="s">
        <v>123</v>
      </c>
      <c r="G97" s="82">
        <v>45333</v>
      </c>
    </row>
    <row r="98" spans="6:7" x14ac:dyDescent="0.35">
      <c r="F98" s="83" t="s">
        <v>123</v>
      </c>
      <c r="G98" s="82">
        <v>45334</v>
      </c>
    </row>
    <row r="99" spans="6:7" x14ac:dyDescent="0.35">
      <c r="F99" s="83" t="s">
        <v>29</v>
      </c>
      <c r="G99" s="82">
        <v>45380</v>
      </c>
    </row>
    <row r="100" spans="6:7" x14ac:dyDescent="0.35">
      <c r="F100" s="83" t="s">
        <v>124</v>
      </c>
      <c r="G100" s="82">
        <v>45392</v>
      </c>
    </row>
    <row r="101" spans="6:7" x14ac:dyDescent="0.35">
      <c r="F101" s="83" t="s">
        <v>40</v>
      </c>
      <c r="G101" s="82">
        <v>45413</v>
      </c>
    </row>
    <row r="102" spans="6:7" x14ac:dyDescent="0.35">
      <c r="F102" s="83" t="s">
        <v>125</v>
      </c>
      <c r="G102" s="82">
        <v>45434</v>
      </c>
    </row>
    <row r="103" spans="6:7" x14ac:dyDescent="0.35">
      <c r="F103" s="83" t="s">
        <v>126</v>
      </c>
      <c r="G103" s="82">
        <v>45460</v>
      </c>
    </row>
    <row r="104" spans="6:7" x14ac:dyDescent="0.35">
      <c r="F104" s="83" t="s">
        <v>127</v>
      </c>
      <c r="G104" s="82">
        <v>45513</v>
      </c>
    </row>
    <row r="105" spans="6:7" x14ac:dyDescent="0.35">
      <c r="F105" s="83" t="s">
        <v>128</v>
      </c>
      <c r="G105" s="82">
        <v>45596</v>
      </c>
    </row>
    <row r="106" spans="6:7" x14ac:dyDescent="0.35">
      <c r="F106" s="83" t="s">
        <v>35</v>
      </c>
      <c r="G106" s="82">
        <v>45651</v>
      </c>
    </row>
    <row r="107" spans="6:7" x14ac:dyDescent="0.35">
      <c r="F107" s="83" t="s">
        <v>27</v>
      </c>
      <c r="G107" s="82">
        <v>45658</v>
      </c>
    </row>
    <row r="108" spans="6:7" x14ac:dyDescent="0.35">
      <c r="F108" s="83" t="s">
        <v>133</v>
      </c>
      <c r="G108" s="82">
        <v>45686</v>
      </c>
    </row>
    <row r="109" spans="6:7" x14ac:dyDescent="0.35">
      <c r="F109" s="83" t="s">
        <v>135</v>
      </c>
      <c r="G109" s="82">
        <v>45747</v>
      </c>
    </row>
    <row r="110" spans="6:7" x14ac:dyDescent="0.35">
      <c r="F110" s="83" t="s">
        <v>29</v>
      </c>
      <c r="G110" s="82">
        <v>45765</v>
      </c>
    </row>
    <row r="111" spans="6:7" x14ac:dyDescent="0.35">
      <c r="F111" s="83" t="s">
        <v>40</v>
      </c>
      <c r="G111" s="82">
        <v>45778</v>
      </c>
    </row>
    <row r="112" spans="6:7" x14ac:dyDescent="0.35">
      <c r="F112" s="83" t="s">
        <v>125</v>
      </c>
      <c r="G112" s="82">
        <v>45789</v>
      </c>
    </row>
    <row r="113" spans="6:7" x14ac:dyDescent="0.35">
      <c r="F113" s="83" t="s">
        <v>136</v>
      </c>
      <c r="G113" s="82">
        <v>45814</v>
      </c>
    </row>
    <row r="114" spans="6:7" x14ac:dyDescent="0.35">
      <c r="F114" s="83" t="s">
        <v>127</v>
      </c>
      <c r="G114" s="82">
        <v>45878</v>
      </c>
    </row>
    <row r="115" spans="6:7" x14ac:dyDescent="0.35">
      <c r="F115" s="83" t="s">
        <v>137</v>
      </c>
      <c r="G115" s="82">
        <v>45951</v>
      </c>
    </row>
    <row r="116" spans="6:7" x14ac:dyDescent="0.35">
      <c r="F116" s="83" t="s">
        <v>35</v>
      </c>
      <c r="G116" s="82">
        <v>46016</v>
      </c>
    </row>
    <row r="117" spans="6:7" x14ac:dyDescent="0.35">
      <c r="F117" s="83" t="s">
        <v>27</v>
      </c>
      <c r="G117" s="82">
        <v>46023</v>
      </c>
    </row>
    <row r="118" spans="6:7" x14ac:dyDescent="0.35">
      <c r="F118" s="83" t="s">
        <v>138</v>
      </c>
      <c r="G118" s="82">
        <v>46070</v>
      </c>
    </row>
    <row r="119" spans="6:7" x14ac:dyDescent="0.35">
      <c r="F119" s="126" t="s">
        <v>139</v>
      </c>
      <c r="G119" s="82">
        <v>46071</v>
      </c>
    </row>
    <row r="120" spans="6:7" x14ac:dyDescent="0.35">
      <c r="F120" s="83" t="s">
        <v>135</v>
      </c>
      <c r="G120" s="82">
        <v>46101</v>
      </c>
    </row>
    <row r="121" spans="6:7" x14ac:dyDescent="0.35">
      <c r="F121" s="83" t="s">
        <v>29</v>
      </c>
      <c r="G121" s="82">
        <v>46115</v>
      </c>
    </row>
    <row r="122" spans="6:7" x14ac:dyDescent="0.35">
      <c r="F122" s="83" t="s">
        <v>40</v>
      </c>
      <c r="G122" s="82">
        <v>46143</v>
      </c>
    </row>
    <row r="123" spans="6:7" x14ac:dyDescent="0.35">
      <c r="F123" s="83" t="s">
        <v>140</v>
      </c>
      <c r="G123" s="82">
        <v>46244</v>
      </c>
    </row>
    <row r="124" spans="6:7" x14ac:dyDescent="0.35">
      <c r="F124" s="83" t="s">
        <v>137</v>
      </c>
      <c r="G124" s="82">
        <v>46335</v>
      </c>
    </row>
    <row r="125" spans="6:7" x14ac:dyDescent="0.35">
      <c r="F125" s="83" t="s">
        <v>35</v>
      </c>
      <c r="G125" s="82">
        <v>46381</v>
      </c>
    </row>
    <row r="126" spans="6:7" x14ac:dyDescent="0.35">
      <c r="F126" s="83" t="s">
        <v>27</v>
      </c>
      <c r="G126" s="64">
        <v>46388</v>
      </c>
    </row>
    <row r="127" spans="6:7" x14ac:dyDescent="0.35">
      <c r="F127" s="83" t="s">
        <v>133</v>
      </c>
      <c r="G127" s="64">
        <v>46424</v>
      </c>
    </row>
    <row r="128" spans="6:7" x14ac:dyDescent="0.35">
      <c r="F128" s="83" t="s">
        <v>135</v>
      </c>
      <c r="G128" s="64">
        <v>46456</v>
      </c>
    </row>
    <row r="129" spans="6:7" x14ac:dyDescent="0.35">
      <c r="F129" s="83" t="s">
        <v>29</v>
      </c>
      <c r="G129" s="64">
        <v>46472</v>
      </c>
    </row>
    <row r="130" spans="6:7" x14ac:dyDescent="0.35">
      <c r="F130" s="83" t="s">
        <v>40</v>
      </c>
      <c r="G130" s="64">
        <v>46508</v>
      </c>
    </row>
    <row r="131" spans="6:7" x14ac:dyDescent="0.35">
      <c r="F131" s="83" t="s">
        <v>125</v>
      </c>
      <c r="G131" s="64">
        <v>46527</v>
      </c>
    </row>
    <row r="132" spans="6:7" x14ac:dyDescent="0.35">
      <c r="F132" s="83" t="s">
        <v>136</v>
      </c>
      <c r="G132" s="64">
        <v>46524</v>
      </c>
    </row>
    <row r="133" spans="6:7" x14ac:dyDescent="0.35">
      <c r="F133" s="83" t="s">
        <v>127</v>
      </c>
      <c r="G133" s="64">
        <v>46608</v>
      </c>
    </row>
    <row r="134" spans="6:7" x14ac:dyDescent="0.35">
      <c r="F134" s="83" t="s">
        <v>137</v>
      </c>
      <c r="G134" s="64">
        <v>46689</v>
      </c>
    </row>
    <row r="135" spans="6:7" x14ac:dyDescent="0.35">
      <c r="F135" s="83" t="s">
        <v>35</v>
      </c>
      <c r="G135" s="64">
        <v>46746</v>
      </c>
    </row>
    <row r="136" spans="6:7" x14ac:dyDescent="0.35">
      <c r="F136" s="83" t="s">
        <v>27</v>
      </c>
      <c r="G136" s="64">
        <v>46753</v>
      </c>
    </row>
    <row r="137" spans="6:7" x14ac:dyDescent="0.35">
      <c r="F137" s="83" t="s">
        <v>133</v>
      </c>
      <c r="G137" s="64">
        <v>46778</v>
      </c>
    </row>
    <row r="138" spans="6:7" x14ac:dyDescent="0.35">
      <c r="F138" s="83" t="s">
        <v>135</v>
      </c>
      <c r="G138" s="64">
        <v>46810</v>
      </c>
    </row>
    <row r="139" spans="6:7" x14ac:dyDescent="0.35">
      <c r="F139" s="83" t="s">
        <v>29</v>
      </c>
      <c r="G139" s="64">
        <v>46857</v>
      </c>
    </row>
    <row r="140" spans="6:7" x14ac:dyDescent="0.35">
      <c r="F140" s="83" t="s">
        <v>40</v>
      </c>
      <c r="G140" s="64">
        <v>46874</v>
      </c>
    </row>
    <row r="141" spans="6:7" x14ac:dyDescent="0.35">
      <c r="F141" s="83" t="s">
        <v>125</v>
      </c>
      <c r="G141" s="64">
        <v>46882</v>
      </c>
    </row>
    <row r="142" spans="6:7" x14ac:dyDescent="0.35">
      <c r="F142" s="83" t="s">
        <v>136</v>
      </c>
      <c r="G142" s="64">
        <v>46878</v>
      </c>
    </row>
    <row r="143" spans="6:7" x14ac:dyDescent="0.35">
      <c r="F143" s="83" t="s">
        <v>127</v>
      </c>
      <c r="G143" s="64">
        <v>46974</v>
      </c>
    </row>
    <row r="144" spans="6:7" x14ac:dyDescent="0.35">
      <c r="F144" s="83" t="s">
        <v>137</v>
      </c>
      <c r="G144" s="64">
        <v>47043</v>
      </c>
    </row>
    <row r="145" spans="6:7" x14ac:dyDescent="0.35">
      <c r="F145" s="83" t="s">
        <v>35</v>
      </c>
      <c r="G145" s="64">
        <v>47112</v>
      </c>
    </row>
    <row r="146" spans="6:7" x14ac:dyDescent="0.35">
      <c r="F146" s="83" t="s">
        <v>27</v>
      </c>
      <c r="G146" s="64">
        <v>47119</v>
      </c>
    </row>
    <row r="147" spans="6:7" x14ac:dyDescent="0.35">
      <c r="F147" s="83" t="s">
        <v>133</v>
      </c>
      <c r="G147" s="64">
        <v>47162</v>
      </c>
    </row>
    <row r="148" spans="6:7" x14ac:dyDescent="0.35">
      <c r="F148" s="83" t="s">
        <v>135</v>
      </c>
      <c r="G148" s="64">
        <v>47164</v>
      </c>
    </row>
    <row r="149" spans="6:7" x14ac:dyDescent="0.35">
      <c r="F149" s="83" t="s">
        <v>29</v>
      </c>
      <c r="G149" s="64">
        <v>47207</v>
      </c>
    </row>
    <row r="150" spans="6:7" x14ac:dyDescent="0.35">
      <c r="F150" s="83" t="s">
        <v>40</v>
      </c>
      <c r="G150" s="64">
        <v>47239</v>
      </c>
    </row>
    <row r="151" spans="6:7" x14ac:dyDescent="0.35">
      <c r="F151" s="83" t="s">
        <v>125</v>
      </c>
      <c r="G151" s="64">
        <v>47265</v>
      </c>
    </row>
    <row r="152" spans="6:7" x14ac:dyDescent="0.35">
      <c r="F152" s="83" t="s">
        <v>136</v>
      </c>
      <c r="G152" s="64">
        <v>47232</v>
      </c>
    </row>
    <row r="153" spans="6:7" x14ac:dyDescent="0.35">
      <c r="F153" s="83" t="s">
        <v>127</v>
      </c>
      <c r="G153" s="64">
        <v>47339</v>
      </c>
    </row>
    <row r="154" spans="6:7" x14ac:dyDescent="0.35">
      <c r="F154" s="83" t="s">
        <v>137</v>
      </c>
      <c r="G154" s="64">
        <v>47427</v>
      </c>
    </row>
    <row r="155" spans="6:7" x14ac:dyDescent="0.35">
      <c r="F155" s="83" t="s">
        <v>35</v>
      </c>
      <c r="G155" s="64">
        <v>47477</v>
      </c>
    </row>
    <row r="156" spans="6:7" x14ac:dyDescent="0.35">
      <c r="F156" s="83" t="s">
        <v>27</v>
      </c>
      <c r="G156" s="64">
        <v>47484</v>
      </c>
    </row>
    <row r="157" spans="6:7" x14ac:dyDescent="0.35">
      <c r="F157" s="83" t="s">
        <v>133</v>
      </c>
      <c r="G157" s="64">
        <v>47518</v>
      </c>
    </row>
    <row r="158" spans="6:7" x14ac:dyDescent="0.35">
      <c r="F158" s="83" t="s">
        <v>135</v>
      </c>
      <c r="G158" s="64">
        <v>47519</v>
      </c>
    </row>
    <row r="159" spans="6:7" x14ac:dyDescent="0.35">
      <c r="F159" s="83" t="s">
        <v>29</v>
      </c>
      <c r="G159" s="64">
        <v>47592</v>
      </c>
    </row>
    <row r="160" spans="6:7" x14ac:dyDescent="0.35">
      <c r="F160" s="83" t="s">
        <v>40</v>
      </c>
      <c r="G160" s="64">
        <v>47604</v>
      </c>
    </row>
    <row r="161" spans="6:7" x14ac:dyDescent="0.35">
      <c r="F161" s="83" t="s">
        <v>125</v>
      </c>
      <c r="G161" s="64">
        <v>47619</v>
      </c>
    </row>
    <row r="162" spans="6:7" x14ac:dyDescent="0.35">
      <c r="F162" s="83" t="s">
        <v>136</v>
      </c>
      <c r="G162" s="64">
        <v>47588</v>
      </c>
    </row>
    <row r="163" spans="6:7" x14ac:dyDescent="0.35">
      <c r="F163" s="83" t="s">
        <v>127</v>
      </c>
      <c r="G163" s="64">
        <v>47704</v>
      </c>
    </row>
    <row r="164" spans="6:7" x14ac:dyDescent="0.35">
      <c r="F164" s="83" t="s">
        <v>137</v>
      </c>
      <c r="G164" s="64">
        <v>47785</v>
      </c>
    </row>
    <row r="165" spans="6:7" x14ac:dyDescent="0.35">
      <c r="F165" s="83" t="s">
        <v>35</v>
      </c>
      <c r="G165" s="64">
        <v>47842</v>
      </c>
    </row>
    <row r="166" spans="6:7" x14ac:dyDescent="0.35">
      <c r="F166" s="83" t="s">
        <v>27</v>
      </c>
      <c r="G166" s="64">
        <v>47484</v>
      </c>
    </row>
    <row r="167" spans="6:7" x14ac:dyDescent="0.35">
      <c r="F167" s="83" t="s">
        <v>133</v>
      </c>
      <c r="G167" s="64">
        <v>47871</v>
      </c>
    </row>
    <row r="168" spans="6:7" x14ac:dyDescent="0.35">
      <c r="F168" s="83" t="s">
        <v>135</v>
      </c>
      <c r="G168" s="64">
        <v>47873</v>
      </c>
    </row>
    <row r="169" spans="6:7" x14ac:dyDescent="0.35">
      <c r="F169" s="83" t="s">
        <v>136</v>
      </c>
      <c r="G169" s="64">
        <v>47941</v>
      </c>
    </row>
    <row r="170" spans="6:7" x14ac:dyDescent="0.35">
      <c r="F170" s="83" t="s">
        <v>29</v>
      </c>
      <c r="G170" s="64">
        <v>47949</v>
      </c>
    </row>
    <row r="171" spans="6:7" x14ac:dyDescent="0.35">
      <c r="F171" s="83" t="s">
        <v>40</v>
      </c>
      <c r="G171" s="64">
        <v>47969</v>
      </c>
    </row>
    <row r="172" spans="6:7" x14ac:dyDescent="0.35">
      <c r="F172" s="83" t="s">
        <v>125</v>
      </c>
      <c r="G172" s="64">
        <v>48003</v>
      </c>
    </row>
    <row r="173" spans="6:7" x14ac:dyDescent="0.35">
      <c r="F173" s="83" t="s">
        <v>127</v>
      </c>
      <c r="G173" s="64">
        <v>48069</v>
      </c>
    </row>
    <row r="174" spans="6:7" x14ac:dyDescent="0.35">
      <c r="F174" s="83" t="s">
        <v>137</v>
      </c>
      <c r="G174" s="64">
        <v>48166</v>
      </c>
    </row>
    <row r="175" spans="6:7" x14ac:dyDescent="0.35">
      <c r="F175" s="83" t="s">
        <v>35</v>
      </c>
      <c r="G175" s="64">
        <v>48207</v>
      </c>
    </row>
    <row r="176" spans="6:7" x14ac:dyDescent="0.35">
      <c r="F176" s="83" t="s">
        <v>27</v>
      </c>
      <c r="G176" s="64">
        <v>48214</v>
      </c>
    </row>
    <row r="177" spans="6:7" x14ac:dyDescent="0.35">
      <c r="F177" s="83" t="s">
        <v>135</v>
      </c>
      <c r="G177" s="64">
        <v>48227</v>
      </c>
    </row>
    <row r="178" spans="6:7" x14ac:dyDescent="0.35">
      <c r="F178" s="83" t="s">
        <v>133</v>
      </c>
      <c r="G178" s="64">
        <v>48255</v>
      </c>
    </row>
    <row r="179" spans="6:7" x14ac:dyDescent="0.35">
      <c r="F179" s="83" t="s">
        <v>136</v>
      </c>
      <c r="G179" s="64">
        <v>48295</v>
      </c>
    </row>
    <row r="180" spans="6:7" x14ac:dyDescent="0.35">
      <c r="F180" s="83" t="s">
        <v>29</v>
      </c>
      <c r="G180" s="64">
        <v>48299</v>
      </c>
    </row>
    <row r="181" spans="6:7" x14ac:dyDescent="0.35">
      <c r="F181" s="83" t="s">
        <v>40</v>
      </c>
      <c r="G181" s="64">
        <v>48335</v>
      </c>
    </row>
    <row r="182" spans="6:7" x14ac:dyDescent="0.35">
      <c r="F182" s="83" t="s">
        <v>125</v>
      </c>
      <c r="G182" s="64">
        <v>48359</v>
      </c>
    </row>
    <row r="183" spans="6:7" x14ac:dyDescent="0.35">
      <c r="F183" s="83" t="s">
        <v>127</v>
      </c>
      <c r="G183" s="64">
        <v>48435</v>
      </c>
    </row>
    <row r="184" spans="6:7" x14ac:dyDescent="0.35">
      <c r="F184" s="83" t="s">
        <v>137</v>
      </c>
      <c r="G184" s="64">
        <v>48520</v>
      </c>
    </row>
    <row r="185" spans="6:7" x14ac:dyDescent="0.35">
      <c r="F185" s="83" t="s">
        <v>35</v>
      </c>
      <c r="G185" s="64">
        <v>48573</v>
      </c>
    </row>
  </sheetData>
  <pageMargins left="0.7" right="0.7" top="0.75" bottom="0.75" header="0.3" footer="0.3"/>
  <pageSetup paperSize="9" orientation="portrait" r:id="rId1"/>
  <headerFooter>
    <oddFooter>&amp;C_x000D_&amp;1#&amp;"Aptos"&amp;10&amp;K000000 External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E0525-5D0B-48A8-A92E-09D8A2FDB951}">
  <sheetPr>
    <tabColor theme="9" tint="0.79998168889431442"/>
  </sheetPr>
  <dimension ref="A1:P223"/>
  <sheetViews>
    <sheetView showGridLines="0" topLeftCell="A133" zoomScale="85" zoomScaleNormal="85" workbookViewId="0">
      <selection activeCell="E228" sqref="E228"/>
    </sheetView>
  </sheetViews>
  <sheetFormatPr defaultColWidth="11.453125" defaultRowHeight="14.5" x14ac:dyDescent="0.35"/>
  <cols>
    <col min="1" max="1" width="1.453125" customWidth="1"/>
    <col min="2" max="8" width="25.7265625" style="71" customWidth="1"/>
    <col min="9" max="9" width="1.453125" style="72" customWidth="1"/>
    <col min="10" max="10" width="18.7265625" style="71" customWidth="1"/>
  </cols>
  <sheetData>
    <row r="1" spans="1:16" ht="7.5" customHeight="1" x14ac:dyDescent="0.35"/>
    <row r="2" spans="1:16" ht="15" customHeight="1" x14ac:dyDescent="0.35">
      <c r="B2" s="187" t="s">
        <v>141</v>
      </c>
      <c r="C2" s="187"/>
      <c r="D2" s="187"/>
      <c r="E2" s="187"/>
      <c r="F2" s="187"/>
      <c r="G2" s="187"/>
      <c r="H2" s="187"/>
    </row>
    <row r="3" spans="1:16" s="1" customFormat="1" ht="15" customHeight="1" x14ac:dyDescent="0.35">
      <c r="B3" s="187"/>
      <c r="C3" s="187"/>
      <c r="D3" s="187"/>
      <c r="E3" s="187"/>
      <c r="F3" s="187"/>
      <c r="G3" s="187"/>
      <c r="H3" s="187"/>
      <c r="I3" s="72"/>
      <c r="J3" s="72"/>
    </row>
    <row r="4" spans="1:16" s="1" customFormat="1" ht="6.75" customHeight="1" x14ac:dyDescent="0.35">
      <c r="F4" s="72"/>
      <c r="G4" s="72"/>
      <c r="H4" s="72"/>
      <c r="I4" s="72"/>
      <c r="J4" s="72"/>
    </row>
    <row r="5" spans="1:16" ht="60" customHeight="1" x14ac:dyDescent="0.35">
      <c r="A5" s="1"/>
      <c r="B5" s="188" t="s">
        <v>142</v>
      </c>
      <c r="C5" s="188"/>
      <c r="D5" s="78" t="s">
        <v>143</v>
      </c>
      <c r="E5" s="78" t="s">
        <v>144</v>
      </c>
      <c r="F5" s="78" t="s">
        <v>145</v>
      </c>
      <c r="G5" s="78" t="s">
        <v>146</v>
      </c>
      <c r="H5" s="78" t="s">
        <v>147</v>
      </c>
      <c r="I5" s="1"/>
      <c r="J5"/>
    </row>
    <row r="6" spans="1:16" hidden="1" x14ac:dyDescent="0.35">
      <c r="A6" s="1"/>
      <c r="B6" s="69" t="s">
        <v>148</v>
      </c>
      <c r="C6" s="69" t="s">
        <v>149</v>
      </c>
      <c r="D6" s="69">
        <v>31</v>
      </c>
      <c r="E6" s="79">
        <v>43280</v>
      </c>
      <c r="F6" s="79">
        <v>43462</v>
      </c>
      <c r="G6" s="79">
        <v>43466</v>
      </c>
      <c r="H6" s="79">
        <v>43497</v>
      </c>
      <c r="I6" s="1"/>
      <c r="J6"/>
      <c r="K6" s="77"/>
      <c r="L6" s="76"/>
      <c r="M6" s="76"/>
      <c r="N6" s="76"/>
      <c r="O6" s="76"/>
      <c r="P6" s="76"/>
    </row>
    <row r="7" spans="1:16" hidden="1" x14ac:dyDescent="0.35">
      <c r="A7" s="1"/>
      <c r="B7" s="69" t="s">
        <v>148</v>
      </c>
      <c r="C7" s="69" t="s">
        <v>150</v>
      </c>
      <c r="D7" s="69">
        <v>28</v>
      </c>
      <c r="E7" s="79">
        <v>43312</v>
      </c>
      <c r="F7" s="79">
        <v>43495</v>
      </c>
      <c r="G7" s="79">
        <v>43497</v>
      </c>
      <c r="H7" s="79">
        <v>43525</v>
      </c>
      <c r="I7" s="1"/>
      <c r="J7"/>
      <c r="K7" s="77"/>
      <c r="L7" s="76"/>
      <c r="M7" s="76"/>
      <c r="N7" s="76"/>
      <c r="O7" s="76"/>
      <c r="P7" s="76"/>
    </row>
    <row r="8" spans="1:16" hidden="1" x14ac:dyDescent="0.35">
      <c r="A8" s="1"/>
      <c r="B8" s="69" t="s">
        <v>148</v>
      </c>
      <c r="C8" s="69" t="s">
        <v>151</v>
      </c>
      <c r="D8" s="69">
        <v>31</v>
      </c>
      <c r="E8" s="79">
        <v>43343</v>
      </c>
      <c r="F8" s="79">
        <v>43523</v>
      </c>
      <c r="G8" s="79">
        <v>43525</v>
      </c>
      <c r="H8" s="79">
        <v>43556</v>
      </c>
      <c r="I8" s="1"/>
      <c r="J8"/>
      <c r="K8" s="77"/>
      <c r="L8" s="76"/>
      <c r="M8" s="76"/>
      <c r="N8" s="76"/>
      <c r="O8" s="76"/>
      <c r="P8" s="76"/>
    </row>
    <row r="9" spans="1:16" hidden="1" x14ac:dyDescent="0.35">
      <c r="A9" s="1"/>
      <c r="B9" s="69" t="s">
        <v>148</v>
      </c>
      <c r="C9" s="69" t="s">
        <v>152</v>
      </c>
      <c r="D9" s="69">
        <v>30</v>
      </c>
      <c r="E9" s="79">
        <v>43371</v>
      </c>
      <c r="F9" s="79">
        <v>43552</v>
      </c>
      <c r="G9" s="79">
        <v>43556</v>
      </c>
      <c r="H9" s="79">
        <v>43586</v>
      </c>
      <c r="I9" s="1"/>
      <c r="J9"/>
      <c r="K9" s="77"/>
      <c r="L9" s="76"/>
      <c r="M9" s="76"/>
      <c r="N9" s="76"/>
      <c r="O9" s="76"/>
      <c r="P9" s="76"/>
    </row>
    <row r="10" spans="1:16" hidden="1" x14ac:dyDescent="0.35">
      <c r="A10" s="1"/>
      <c r="B10" s="69" t="s">
        <v>148</v>
      </c>
      <c r="C10" s="69" t="s">
        <v>153</v>
      </c>
      <c r="D10" s="69">
        <v>31</v>
      </c>
      <c r="E10" s="79">
        <v>43404</v>
      </c>
      <c r="F10" s="79">
        <v>43584</v>
      </c>
      <c r="G10" s="79">
        <v>43586</v>
      </c>
      <c r="H10" s="79">
        <v>43617</v>
      </c>
      <c r="I10" s="1"/>
      <c r="J10"/>
      <c r="K10" s="77"/>
      <c r="L10" s="76"/>
      <c r="M10" s="76"/>
      <c r="N10" s="76"/>
      <c r="O10" s="76"/>
      <c r="P10" s="76"/>
    </row>
    <row r="11" spans="1:16" hidden="1" x14ac:dyDescent="0.35">
      <c r="A11" s="1"/>
      <c r="B11" s="69" t="s">
        <v>148</v>
      </c>
      <c r="C11" s="69" t="s">
        <v>154</v>
      </c>
      <c r="D11" s="69">
        <v>30</v>
      </c>
      <c r="E11" s="79">
        <v>43434</v>
      </c>
      <c r="F11" s="79">
        <v>43615</v>
      </c>
      <c r="G11" s="79">
        <v>43617</v>
      </c>
      <c r="H11" s="79">
        <v>43647</v>
      </c>
      <c r="I11" s="1"/>
      <c r="J11"/>
      <c r="K11" s="77"/>
      <c r="L11" s="76"/>
      <c r="M11" s="76"/>
      <c r="N11" s="76"/>
      <c r="O11" s="76"/>
      <c r="P11" s="76"/>
    </row>
    <row r="12" spans="1:16" hidden="1" x14ac:dyDescent="0.35">
      <c r="A12" s="1"/>
      <c r="B12" s="69" t="s">
        <v>148</v>
      </c>
      <c r="C12" s="69" t="s">
        <v>155</v>
      </c>
      <c r="D12" s="69">
        <v>31</v>
      </c>
      <c r="E12" s="79">
        <v>43465</v>
      </c>
      <c r="F12" s="79">
        <v>43643</v>
      </c>
      <c r="G12" s="79">
        <v>43647</v>
      </c>
      <c r="H12" s="79">
        <v>43678</v>
      </c>
      <c r="I12" s="1"/>
      <c r="J12"/>
      <c r="K12" s="77"/>
      <c r="L12" s="76"/>
      <c r="M12" s="76"/>
      <c r="N12" s="76"/>
      <c r="O12" s="76"/>
      <c r="P12" s="76"/>
    </row>
    <row r="13" spans="1:16" hidden="1" x14ac:dyDescent="0.35">
      <c r="A13" s="1"/>
      <c r="B13" s="69" t="s">
        <v>148</v>
      </c>
      <c r="C13" s="69" t="s">
        <v>156</v>
      </c>
      <c r="D13" s="69">
        <v>31</v>
      </c>
      <c r="E13" s="79">
        <v>43496</v>
      </c>
      <c r="F13" s="79">
        <v>43676</v>
      </c>
      <c r="G13" s="79">
        <v>43678</v>
      </c>
      <c r="H13" s="79">
        <v>43709</v>
      </c>
      <c r="I13" s="1"/>
      <c r="J13"/>
      <c r="K13" s="77"/>
      <c r="L13" s="76"/>
      <c r="M13" s="76"/>
      <c r="N13" s="76"/>
      <c r="O13" s="76"/>
      <c r="P13" s="76"/>
    </row>
    <row r="14" spans="1:16" hidden="1" x14ac:dyDescent="0.35">
      <c r="A14" s="1"/>
      <c r="B14" s="69" t="s">
        <v>148</v>
      </c>
      <c r="C14" s="69" t="s">
        <v>157</v>
      </c>
      <c r="D14" s="69">
        <v>30</v>
      </c>
      <c r="E14" s="79">
        <v>43524</v>
      </c>
      <c r="F14" s="79">
        <v>43706</v>
      </c>
      <c r="G14" s="79">
        <v>43709</v>
      </c>
      <c r="H14" s="79">
        <v>43739</v>
      </c>
      <c r="I14" s="1"/>
      <c r="J14"/>
      <c r="K14" s="77"/>
      <c r="L14" s="76"/>
      <c r="M14" s="76"/>
      <c r="N14" s="76"/>
      <c r="O14" s="76"/>
      <c r="P14" s="76"/>
    </row>
    <row r="15" spans="1:16" hidden="1" x14ac:dyDescent="0.35">
      <c r="A15" s="1"/>
      <c r="B15" s="69" t="s">
        <v>148</v>
      </c>
      <c r="C15" s="69" t="s">
        <v>158</v>
      </c>
      <c r="D15" s="69">
        <v>31</v>
      </c>
      <c r="E15" s="79">
        <v>43553</v>
      </c>
      <c r="F15" s="79">
        <v>43735</v>
      </c>
      <c r="G15" s="79">
        <v>43739</v>
      </c>
      <c r="H15" s="79">
        <v>43770</v>
      </c>
      <c r="I15" s="1"/>
      <c r="J15"/>
      <c r="K15" s="77"/>
      <c r="L15" s="76"/>
      <c r="M15" s="76"/>
      <c r="N15" s="76"/>
      <c r="O15" s="76"/>
      <c r="P15" s="76"/>
    </row>
    <row r="16" spans="1:16" hidden="1" x14ac:dyDescent="0.35">
      <c r="A16" s="1"/>
      <c r="B16" s="69" t="s">
        <v>148</v>
      </c>
      <c r="C16" s="69" t="s">
        <v>159</v>
      </c>
      <c r="D16" s="69">
        <v>30</v>
      </c>
      <c r="E16" s="79">
        <v>43585</v>
      </c>
      <c r="F16" s="79">
        <v>43768</v>
      </c>
      <c r="G16" s="79">
        <v>43770</v>
      </c>
      <c r="H16" s="79">
        <v>43800</v>
      </c>
      <c r="I16" s="1"/>
      <c r="J16"/>
      <c r="K16" s="77"/>
      <c r="L16" s="76"/>
      <c r="M16" s="76"/>
      <c r="N16" s="76"/>
      <c r="O16" s="76"/>
      <c r="P16" s="76"/>
    </row>
    <row r="17" spans="1:16" hidden="1" x14ac:dyDescent="0.35">
      <c r="A17" s="1"/>
      <c r="B17" s="69" t="s">
        <v>148</v>
      </c>
      <c r="C17" s="69" t="s">
        <v>160</v>
      </c>
      <c r="D17" s="69">
        <v>31</v>
      </c>
      <c r="E17" s="79">
        <v>43616</v>
      </c>
      <c r="F17" s="79">
        <v>43797</v>
      </c>
      <c r="G17" s="79">
        <v>43800</v>
      </c>
      <c r="H17" s="79">
        <v>43831</v>
      </c>
      <c r="I17" s="1"/>
      <c r="J17"/>
      <c r="K17" s="77"/>
      <c r="L17" s="76"/>
      <c r="M17" s="76"/>
      <c r="N17" s="76"/>
      <c r="O17" s="76"/>
      <c r="P17" s="76"/>
    </row>
    <row r="18" spans="1:16" hidden="1" x14ac:dyDescent="0.35">
      <c r="A18" s="1"/>
      <c r="B18" s="69" t="s">
        <v>148</v>
      </c>
      <c r="C18" s="69" t="s">
        <v>161</v>
      </c>
      <c r="D18" s="69">
        <v>31</v>
      </c>
      <c r="E18" s="79">
        <v>43644</v>
      </c>
      <c r="F18" s="79">
        <v>43829</v>
      </c>
      <c r="G18" s="79">
        <v>43831</v>
      </c>
      <c r="H18" s="79">
        <v>43862</v>
      </c>
      <c r="I18" s="1"/>
      <c r="J18"/>
      <c r="K18" s="77"/>
      <c r="L18" s="76"/>
      <c r="M18" s="76"/>
      <c r="N18" s="76"/>
      <c r="O18" s="76"/>
      <c r="P18" s="76"/>
    </row>
    <row r="19" spans="1:16" hidden="1" x14ac:dyDescent="0.35">
      <c r="A19" s="1"/>
      <c r="B19" s="69" t="s">
        <v>148</v>
      </c>
      <c r="C19" s="69" t="s">
        <v>162</v>
      </c>
      <c r="D19" s="69">
        <v>29</v>
      </c>
      <c r="E19" s="79">
        <v>43677</v>
      </c>
      <c r="F19" s="79">
        <v>43860</v>
      </c>
      <c r="G19" s="79">
        <v>43862</v>
      </c>
      <c r="H19" s="79">
        <v>43891</v>
      </c>
      <c r="I19" s="1"/>
      <c r="J19"/>
      <c r="K19" s="77"/>
      <c r="L19" s="76"/>
      <c r="M19" s="76"/>
      <c r="N19" s="76"/>
      <c r="O19" s="76"/>
      <c r="P19" s="76"/>
    </row>
    <row r="20" spans="1:16" hidden="1" x14ac:dyDescent="0.35">
      <c r="A20" s="1"/>
      <c r="B20" s="69" t="s">
        <v>148</v>
      </c>
      <c r="C20" s="69" t="s">
        <v>163</v>
      </c>
      <c r="D20" s="69">
        <v>31</v>
      </c>
      <c r="E20" s="79">
        <v>43707</v>
      </c>
      <c r="F20" s="79">
        <v>43888</v>
      </c>
      <c r="G20" s="79">
        <v>43891</v>
      </c>
      <c r="H20" s="79">
        <v>43922</v>
      </c>
      <c r="I20" s="1"/>
      <c r="J20"/>
      <c r="K20" s="77"/>
      <c r="L20" s="76"/>
      <c r="M20" s="76"/>
      <c r="N20" s="76"/>
      <c r="O20" s="76"/>
      <c r="P20" s="76"/>
    </row>
    <row r="21" spans="1:16" hidden="1" x14ac:dyDescent="0.35">
      <c r="A21" s="1"/>
      <c r="B21" s="69" t="s">
        <v>148</v>
      </c>
      <c r="C21" s="69" t="s">
        <v>164</v>
      </c>
      <c r="D21" s="69">
        <v>30</v>
      </c>
      <c r="E21" s="79">
        <v>43738</v>
      </c>
      <c r="F21" s="79">
        <v>43920</v>
      </c>
      <c r="G21" s="79">
        <v>43922</v>
      </c>
      <c r="H21" s="79">
        <v>43952</v>
      </c>
      <c r="I21" s="1"/>
      <c r="J21"/>
      <c r="K21" s="77"/>
      <c r="L21" s="76"/>
      <c r="M21" s="76"/>
      <c r="N21" s="76"/>
      <c r="O21" s="76"/>
      <c r="P21" s="76"/>
    </row>
    <row r="22" spans="1:16" hidden="1" x14ac:dyDescent="0.35">
      <c r="A22" s="1"/>
      <c r="B22" s="69" t="s">
        <v>148</v>
      </c>
      <c r="C22" s="69" t="s">
        <v>165</v>
      </c>
      <c r="D22" s="69">
        <v>31</v>
      </c>
      <c r="E22" s="79">
        <v>43769</v>
      </c>
      <c r="F22" s="79">
        <v>43950</v>
      </c>
      <c r="G22" s="79">
        <v>43952</v>
      </c>
      <c r="H22" s="79">
        <v>43983</v>
      </c>
      <c r="I22" s="1"/>
      <c r="J22"/>
      <c r="K22" s="77"/>
      <c r="L22" s="76"/>
      <c r="M22" s="76"/>
      <c r="N22" s="76"/>
      <c r="O22" s="76"/>
      <c r="P22" s="76"/>
    </row>
    <row r="23" spans="1:16" hidden="1" x14ac:dyDescent="0.35">
      <c r="A23" s="1"/>
      <c r="B23" s="69" t="s">
        <v>148</v>
      </c>
      <c r="C23" s="69" t="s">
        <v>166</v>
      </c>
      <c r="D23" s="69">
        <v>30</v>
      </c>
      <c r="E23" s="79">
        <v>43798</v>
      </c>
      <c r="F23" s="79">
        <v>43979</v>
      </c>
      <c r="G23" s="79">
        <v>43983</v>
      </c>
      <c r="H23" s="79">
        <v>44013</v>
      </c>
      <c r="I23" s="1"/>
      <c r="J23"/>
      <c r="K23" s="77"/>
      <c r="L23" s="76"/>
      <c r="M23" s="76"/>
      <c r="N23" s="76"/>
      <c r="O23" s="76"/>
      <c r="P23" s="76"/>
    </row>
    <row r="24" spans="1:16" s="1" customFormat="1" hidden="1" x14ac:dyDescent="0.35">
      <c r="B24" s="69" t="s">
        <v>148</v>
      </c>
      <c r="C24" s="69" t="s">
        <v>167</v>
      </c>
      <c r="D24" s="69">
        <v>31</v>
      </c>
      <c r="E24" s="79">
        <v>43830</v>
      </c>
      <c r="F24" s="79">
        <v>44011</v>
      </c>
      <c r="G24" s="79">
        <v>44013</v>
      </c>
      <c r="H24" s="79">
        <v>44044</v>
      </c>
      <c r="K24" s="75"/>
      <c r="L24" s="74"/>
      <c r="M24" s="74"/>
      <c r="N24" s="74"/>
      <c r="O24" s="74"/>
      <c r="P24" s="74"/>
    </row>
    <row r="25" spans="1:16" hidden="1" x14ac:dyDescent="0.35">
      <c r="A25" s="1"/>
      <c r="B25" s="69" t="s">
        <v>148</v>
      </c>
      <c r="C25" s="69" t="s">
        <v>168</v>
      </c>
      <c r="D25" s="69">
        <v>31</v>
      </c>
      <c r="E25" s="79">
        <v>43861</v>
      </c>
      <c r="F25" s="79">
        <v>44042</v>
      </c>
      <c r="G25" s="79">
        <v>44044</v>
      </c>
      <c r="H25" s="79">
        <v>44075</v>
      </c>
    </row>
    <row r="26" spans="1:16" hidden="1" x14ac:dyDescent="0.35">
      <c r="A26" s="1"/>
      <c r="B26" s="69" t="s">
        <v>148</v>
      </c>
      <c r="C26" s="69" t="s">
        <v>169</v>
      </c>
      <c r="D26" s="69">
        <v>30</v>
      </c>
      <c r="E26" s="79">
        <v>43889</v>
      </c>
      <c r="F26" s="79">
        <v>44071</v>
      </c>
      <c r="G26" s="79">
        <v>44075</v>
      </c>
      <c r="H26" s="79">
        <v>44105</v>
      </c>
    </row>
    <row r="27" spans="1:16" hidden="1" x14ac:dyDescent="0.35">
      <c r="A27" s="1"/>
      <c r="B27" s="69" t="s">
        <v>148</v>
      </c>
      <c r="C27" s="69" t="s">
        <v>170</v>
      </c>
      <c r="D27" s="69">
        <v>31</v>
      </c>
      <c r="E27" s="79">
        <v>43921</v>
      </c>
      <c r="F27" s="79">
        <v>44103</v>
      </c>
      <c r="G27" s="79">
        <v>44105</v>
      </c>
      <c r="H27" s="79">
        <v>44136</v>
      </c>
    </row>
    <row r="28" spans="1:16" hidden="1" x14ac:dyDescent="0.35">
      <c r="A28" s="1"/>
      <c r="B28" s="69" t="s">
        <v>148</v>
      </c>
      <c r="C28" s="69" t="s">
        <v>171</v>
      </c>
      <c r="D28" s="69">
        <v>30</v>
      </c>
      <c r="E28" s="79">
        <v>43951</v>
      </c>
      <c r="F28" s="79">
        <v>44133</v>
      </c>
      <c r="G28" s="79">
        <v>44136</v>
      </c>
      <c r="H28" s="79">
        <v>44166</v>
      </c>
    </row>
    <row r="29" spans="1:16" hidden="1" x14ac:dyDescent="0.35">
      <c r="A29" s="1"/>
      <c r="B29" s="69" t="s">
        <v>148</v>
      </c>
      <c r="C29" s="69" t="s">
        <v>172</v>
      </c>
      <c r="D29" s="69">
        <v>31</v>
      </c>
      <c r="E29" s="79">
        <v>43980</v>
      </c>
      <c r="F29" s="79">
        <v>44162</v>
      </c>
      <c r="G29" s="79">
        <v>44166</v>
      </c>
      <c r="H29" s="79">
        <v>44197</v>
      </c>
    </row>
    <row r="30" spans="1:16" hidden="1" x14ac:dyDescent="0.35">
      <c r="A30" s="1"/>
      <c r="B30" s="69" t="s">
        <v>148</v>
      </c>
      <c r="C30" s="69" t="s">
        <v>173</v>
      </c>
      <c r="D30" s="69">
        <f>H30-G30</f>
        <v>31</v>
      </c>
      <c r="E30" s="79">
        <f>WORKDAY(F24, 1, 'Futures Bank holidays'!$K$2:$K$48)</f>
        <v>44012</v>
      </c>
      <c r="F30" s="79">
        <v>44195</v>
      </c>
      <c r="G30" s="79">
        <v>44197</v>
      </c>
      <c r="H30" s="79">
        <v>44228</v>
      </c>
    </row>
    <row r="31" spans="1:16" hidden="1" x14ac:dyDescent="0.35">
      <c r="A31" s="1"/>
      <c r="B31" s="69" t="s">
        <v>148</v>
      </c>
      <c r="C31" s="69" t="s">
        <v>174</v>
      </c>
      <c r="D31" s="69">
        <f t="shared" ref="D31:D52" si="0">H31-G31</f>
        <v>28</v>
      </c>
      <c r="E31" s="79">
        <f>WORKDAY(F25, 1, 'Futures Bank holidays'!$K$2:$K$48)</f>
        <v>44043</v>
      </c>
      <c r="F31" s="79">
        <v>44224</v>
      </c>
      <c r="G31" s="79">
        <v>44228</v>
      </c>
      <c r="H31" s="79">
        <v>44256</v>
      </c>
    </row>
    <row r="32" spans="1:16" hidden="1" x14ac:dyDescent="0.35">
      <c r="A32" s="1"/>
      <c r="B32" s="69" t="s">
        <v>148</v>
      </c>
      <c r="C32" s="69" t="s">
        <v>175</v>
      </c>
      <c r="D32" s="69">
        <f t="shared" si="0"/>
        <v>31</v>
      </c>
      <c r="E32" s="79">
        <f>WORKDAY(F26, 1, 'Futures Bank holidays'!$K$2:$K$48)</f>
        <v>44074</v>
      </c>
      <c r="F32" s="79">
        <v>44252</v>
      </c>
      <c r="G32" s="79">
        <v>44256</v>
      </c>
      <c r="H32" s="79">
        <v>44287</v>
      </c>
    </row>
    <row r="33" spans="1:8" hidden="1" x14ac:dyDescent="0.35">
      <c r="A33" s="1"/>
      <c r="B33" s="69" t="s">
        <v>148</v>
      </c>
      <c r="C33" s="69" t="s">
        <v>176</v>
      </c>
      <c r="D33" s="69">
        <f t="shared" si="0"/>
        <v>30</v>
      </c>
      <c r="E33" s="79">
        <f>WORKDAY(F27, 1, 'Futures Bank holidays'!$K$2:$K$48)</f>
        <v>44104</v>
      </c>
      <c r="F33" s="79">
        <v>44285</v>
      </c>
      <c r="G33" s="79">
        <v>44287</v>
      </c>
      <c r="H33" s="79">
        <v>44317</v>
      </c>
    </row>
    <row r="34" spans="1:8" hidden="1" x14ac:dyDescent="0.35">
      <c r="A34" s="1"/>
      <c r="B34" s="69" t="s">
        <v>148</v>
      </c>
      <c r="C34" s="69" t="s">
        <v>177</v>
      </c>
      <c r="D34" s="69">
        <f t="shared" si="0"/>
        <v>31</v>
      </c>
      <c r="E34" s="79">
        <f>WORKDAY(F28, 1, 'Futures Bank holidays'!$K$2:$K$48)</f>
        <v>44134</v>
      </c>
      <c r="F34" s="79">
        <v>44315</v>
      </c>
      <c r="G34" s="79">
        <v>44317</v>
      </c>
      <c r="H34" s="79">
        <v>44348</v>
      </c>
    </row>
    <row r="35" spans="1:8" hidden="1" x14ac:dyDescent="0.35">
      <c r="A35" s="1"/>
      <c r="B35" s="69" t="s">
        <v>148</v>
      </c>
      <c r="C35" s="69" t="s">
        <v>178</v>
      </c>
      <c r="D35" s="69">
        <f t="shared" si="0"/>
        <v>30</v>
      </c>
      <c r="E35" s="79">
        <f>WORKDAY(F29, 1, 'Futures Bank holidays'!$K$2:$K$48)</f>
        <v>44165</v>
      </c>
      <c r="F35" s="79">
        <v>44344</v>
      </c>
      <c r="G35" s="79">
        <v>44348</v>
      </c>
      <c r="H35" s="79">
        <v>44378</v>
      </c>
    </row>
    <row r="36" spans="1:8" hidden="1" x14ac:dyDescent="0.35">
      <c r="A36" s="1"/>
      <c r="B36" s="69" t="s">
        <v>148</v>
      </c>
      <c r="C36" s="69" t="s">
        <v>179</v>
      </c>
      <c r="D36" s="69">
        <f t="shared" si="0"/>
        <v>31</v>
      </c>
      <c r="E36" s="79">
        <f>WORKDAY(F30, 1, 'Futures Bank holidays'!$K$2:$K$48)</f>
        <v>44196</v>
      </c>
      <c r="F36" s="79">
        <v>44376</v>
      </c>
      <c r="G36" s="79">
        <v>44378</v>
      </c>
      <c r="H36" s="79">
        <v>44409</v>
      </c>
    </row>
    <row r="37" spans="1:8" hidden="1" x14ac:dyDescent="0.35">
      <c r="A37" s="1"/>
      <c r="B37" s="69" t="s">
        <v>148</v>
      </c>
      <c r="C37" s="69" t="s">
        <v>180</v>
      </c>
      <c r="D37" s="69">
        <f t="shared" si="0"/>
        <v>31</v>
      </c>
      <c r="E37" s="79">
        <f>WORKDAY(F31, 1, 'Futures Bank holidays'!$K$2:$K$48)</f>
        <v>44225</v>
      </c>
      <c r="F37" s="79">
        <f>WORKDAY(G37, -2, 'Futures Bank holidays'!$K$2:$K$36)</f>
        <v>44406</v>
      </c>
      <c r="G37" s="79">
        <v>44409</v>
      </c>
      <c r="H37" s="79">
        <v>44440</v>
      </c>
    </row>
    <row r="38" spans="1:8" hidden="1" x14ac:dyDescent="0.35">
      <c r="A38" s="1"/>
      <c r="B38" s="69" t="s">
        <v>148</v>
      </c>
      <c r="C38" s="69" t="s">
        <v>181</v>
      </c>
      <c r="D38" s="69">
        <f t="shared" si="0"/>
        <v>30</v>
      </c>
      <c r="E38" s="79">
        <f>WORKDAY(F32, 1, 'Futures Bank holidays'!$K$2:$K$48)</f>
        <v>44253</v>
      </c>
      <c r="F38" s="79">
        <f>WORKDAY(G38, -2, 'Futures Bank holidays'!$K$2:$K$36)</f>
        <v>44438</v>
      </c>
      <c r="G38" s="79">
        <v>44440</v>
      </c>
      <c r="H38" s="79">
        <v>44470</v>
      </c>
    </row>
    <row r="39" spans="1:8" hidden="1" x14ac:dyDescent="0.35">
      <c r="A39" s="1"/>
      <c r="B39" s="69" t="s">
        <v>148</v>
      </c>
      <c r="C39" s="69" t="s">
        <v>182</v>
      </c>
      <c r="D39" s="69">
        <f t="shared" si="0"/>
        <v>31</v>
      </c>
      <c r="E39" s="79">
        <f>WORKDAY(F33, 1, 'Futures Bank holidays'!$K$2:$K$48)</f>
        <v>44286</v>
      </c>
      <c r="F39" s="79">
        <f>WORKDAY(G39, -2, 'Futures Bank holidays'!$K$2:$K$36)</f>
        <v>44468</v>
      </c>
      <c r="G39" s="79">
        <v>44470</v>
      </c>
      <c r="H39" s="79">
        <v>44501</v>
      </c>
    </row>
    <row r="40" spans="1:8" hidden="1" x14ac:dyDescent="0.35">
      <c r="A40" s="1"/>
      <c r="B40" s="69" t="s">
        <v>148</v>
      </c>
      <c r="C40" s="69" t="s">
        <v>183</v>
      </c>
      <c r="D40" s="69">
        <f t="shared" si="0"/>
        <v>30</v>
      </c>
      <c r="E40" s="79">
        <f>WORKDAY(F34, 1, 'Futures Bank holidays'!$K$2:$K$48)</f>
        <v>44316</v>
      </c>
      <c r="F40" s="79">
        <f>WORKDAY(G40, -2, 'Futures Bank holidays'!$K$2:$K$36)</f>
        <v>44497</v>
      </c>
      <c r="G40" s="79">
        <v>44501</v>
      </c>
      <c r="H40" s="79">
        <v>44531</v>
      </c>
    </row>
    <row r="41" spans="1:8" hidden="1" x14ac:dyDescent="0.35">
      <c r="B41" s="69" t="s">
        <v>148</v>
      </c>
      <c r="C41" s="69" t="s">
        <v>184</v>
      </c>
      <c r="D41" s="69">
        <f t="shared" si="0"/>
        <v>31</v>
      </c>
      <c r="E41" s="79">
        <f>WORKDAY(F29, 1, 'Futures Bank holidays'!$K$2:$K$48)</f>
        <v>44165</v>
      </c>
      <c r="F41" s="79">
        <f>WORKDAY(G41, -2, 'Futures Bank holidays'!$K$2:$K$36)</f>
        <v>44529</v>
      </c>
      <c r="G41" s="79">
        <v>44531</v>
      </c>
      <c r="H41" s="79">
        <v>44562</v>
      </c>
    </row>
    <row r="42" spans="1:8" hidden="1" x14ac:dyDescent="0.35">
      <c r="A42" s="1"/>
      <c r="B42" s="69" t="s">
        <v>148</v>
      </c>
      <c r="C42" s="69" t="s">
        <v>185</v>
      </c>
      <c r="D42" s="69">
        <f t="shared" si="0"/>
        <v>31</v>
      </c>
      <c r="E42" s="79">
        <f>WORKDAY(F30, 1, 'Futures Bank holidays'!$K$2:$K$48)</f>
        <v>44196</v>
      </c>
      <c r="F42" s="79">
        <f>WORKDAY(G42, -2, 'Futures Bank holidays'!$K$2:$K$36)</f>
        <v>44560</v>
      </c>
      <c r="G42" s="79">
        <f>H41</f>
        <v>44562</v>
      </c>
      <c r="H42" s="79">
        <f>EDATE(H41, 1)</f>
        <v>44593</v>
      </c>
    </row>
    <row r="43" spans="1:8" hidden="1" x14ac:dyDescent="0.35">
      <c r="A43" s="1"/>
      <c r="B43" s="69" t="s">
        <v>148</v>
      </c>
      <c r="C43" s="69" t="s">
        <v>186</v>
      </c>
      <c r="D43" s="69">
        <f t="shared" si="0"/>
        <v>28</v>
      </c>
      <c r="E43" s="79">
        <f>WORKDAY(F31, 1, 'Futures Bank holidays'!$K$2:$K$48)</f>
        <v>44225</v>
      </c>
      <c r="F43" s="79">
        <f>WORKDAY(G43, -2, 'Futures Bank holidays'!$K$2:$K$36)</f>
        <v>44589</v>
      </c>
      <c r="G43" s="79">
        <f t="shared" ref="G43:G52" si="1">H42</f>
        <v>44593</v>
      </c>
      <c r="H43" s="79">
        <f t="shared" ref="H43:H52" si="2">EDATE(H42, 1)</f>
        <v>44621</v>
      </c>
    </row>
    <row r="44" spans="1:8" hidden="1" x14ac:dyDescent="0.35">
      <c r="A44" s="1"/>
      <c r="B44" s="69" t="s">
        <v>148</v>
      </c>
      <c r="C44" s="69" t="s">
        <v>187</v>
      </c>
      <c r="D44" s="69">
        <f t="shared" si="0"/>
        <v>31</v>
      </c>
      <c r="E44" s="79">
        <f>WORKDAY(F32, 1, 'Futures Bank holidays'!$K$2:$K$48)</f>
        <v>44253</v>
      </c>
      <c r="F44" s="79">
        <f>WORKDAY(G44, -2, 'Futures Bank holidays'!$K$2:$K$36)</f>
        <v>44617</v>
      </c>
      <c r="G44" s="79">
        <f t="shared" si="1"/>
        <v>44621</v>
      </c>
      <c r="H44" s="79">
        <f t="shared" si="2"/>
        <v>44652</v>
      </c>
    </row>
    <row r="45" spans="1:8" hidden="1" x14ac:dyDescent="0.35">
      <c r="A45" s="1"/>
      <c r="B45" s="69" t="s">
        <v>148</v>
      </c>
      <c r="C45" s="69" t="s">
        <v>188</v>
      </c>
      <c r="D45" s="69">
        <f t="shared" si="0"/>
        <v>30</v>
      </c>
      <c r="E45" s="79">
        <f>WORKDAY(F33, 1, 'Futures Bank holidays'!$K$2:$K$48)</f>
        <v>44286</v>
      </c>
      <c r="F45" s="79">
        <f>WORKDAY(G45, -2, 'Futures Bank holidays'!$K$2:$K$36)</f>
        <v>44650</v>
      </c>
      <c r="G45" s="79">
        <f t="shared" si="1"/>
        <v>44652</v>
      </c>
      <c r="H45" s="79">
        <f t="shared" si="2"/>
        <v>44682</v>
      </c>
    </row>
    <row r="46" spans="1:8" hidden="1" x14ac:dyDescent="0.35">
      <c r="A46" s="1"/>
      <c r="B46" s="69" t="s">
        <v>148</v>
      </c>
      <c r="C46" s="69" t="s">
        <v>189</v>
      </c>
      <c r="D46" s="69">
        <f t="shared" si="0"/>
        <v>31</v>
      </c>
      <c r="E46" s="79">
        <f>WORKDAY(F34, 1, 'Futures Bank holidays'!$K$2:$K$48)</f>
        <v>44316</v>
      </c>
      <c r="F46" s="79">
        <f>WORKDAY(G46, -2, 'Futures Bank holidays'!$K$2:$K$36)</f>
        <v>44679</v>
      </c>
      <c r="G46" s="79">
        <f t="shared" si="1"/>
        <v>44682</v>
      </c>
      <c r="H46" s="79">
        <f t="shared" si="2"/>
        <v>44713</v>
      </c>
    </row>
    <row r="47" spans="1:8" hidden="1" x14ac:dyDescent="0.35">
      <c r="A47" s="1"/>
      <c r="B47" s="69" t="s">
        <v>148</v>
      </c>
      <c r="C47" s="69" t="s">
        <v>190</v>
      </c>
      <c r="D47" s="69">
        <f t="shared" si="0"/>
        <v>30</v>
      </c>
      <c r="E47" s="79">
        <f>WORKDAY(F35, 1, 'Futures Bank holidays'!$K$2:$K$48)</f>
        <v>44347</v>
      </c>
      <c r="F47" s="79">
        <f>WORKDAY(G47, -2, 'Futures Bank holidays'!$K$2:$K$36)</f>
        <v>44711</v>
      </c>
      <c r="G47" s="79">
        <f t="shared" si="1"/>
        <v>44713</v>
      </c>
      <c r="H47" s="79">
        <f t="shared" si="2"/>
        <v>44743</v>
      </c>
    </row>
    <row r="48" spans="1:8" hidden="1" x14ac:dyDescent="0.35">
      <c r="A48" s="1"/>
      <c r="B48" s="69" t="s">
        <v>148</v>
      </c>
      <c r="C48" s="69" t="s">
        <v>191</v>
      </c>
      <c r="D48" s="69">
        <f t="shared" si="0"/>
        <v>31</v>
      </c>
      <c r="E48" s="79">
        <f>WORKDAY(F36, 1, 'Futures Bank holidays'!$K$2:$K$48)</f>
        <v>44377</v>
      </c>
      <c r="F48" s="79">
        <f>WORKDAY(G48, -2, 'Futures Bank holidays'!$K$2:$K$36)</f>
        <v>44741</v>
      </c>
      <c r="G48" s="79">
        <f t="shared" si="1"/>
        <v>44743</v>
      </c>
      <c r="H48" s="79">
        <f t="shared" si="2"/>
        <v>44774</v>
      </c>
    </row>
    <row r="49" spans="1:8" hidden="1" x14ac:dyDescent="0.35">
      <c r="A49" s="1"/>
      <c r="B49" s="69" t="s">
        <v>148</v>
      </c>
      <c r="C49" s="69" t="s">
        <v>192</v>
      </c>
      <c r="D49" s="69">
        <f t="shared" si="0"/>
        <v>31</v>
      </c>
      <c r="E49" s="79">
        <f>WORKDAY(F37, 1, 'Futures Bank holidays'!$K$2:$K$48)</f>
        <v>44407</v>
      </c>
      <c r="F49" s="79">
        <f>WORKDAY(G49, -2, 'Futures Bank holidays'!$K$2:$K$36)</f>
        <v>44770</v>
      </c>
      <c r="G49" s="79">
        <f t="shared" si="1"/>
        <v>44774</v>
      </c>
      <c r="H49" s="79">
        <f t="shared" si="2"/>
        <v>44805</v>
      </c>
    </row>
    <row r="50" spans="1:8" hidden="1" x14ac:dyDescent="0.35">
      <c r="B50" s="69" t="s">
        <v>148</v>
      </c>
      <c r="C50" s="69" t="s">
        <v>193</v>
      </c>
      <c r="D50" s="69">
        <f t="shared" si="0"/>
        <v>30</v>
      </c>
      <c r="E50" s="79">
        <f>WORKDAY(F38, 1, 'Futures Bank holidays'!$K$2:$K$48)</f>
        <v>44439</v>
      </c>
      <c r="F50" s="79">
        <f>WORKDAY(G50, -2, 'Futures Bank holidays'!$K$2:$K$36)</f>
        <v>44803</v>
      </c>
      <c r="G50" s="79">
        <f t="shared" si="1"/>
        <v>44805</v>
      </c>
      <c r="H50" s="79">
        <f t="shared" si="2"/>
        <v>44835</v>
      </c>
    </row>
    <row r="51" spans="1:8" hidden="1" x14ac:dyDescent="0.35">
      <c r="A51" s="1"/>
      <c r="B51" s="69" t="s">
        <v>148</v>
      </c>
      <c r="C51" s="69" t="s">
        <v>194</v>
      </c>
      <c r="D51" s="69">
        <f t="shared" si="0"/>
        <v>31</v>
      </c>
      <c r="E51" s="79">
        <f>WORKDAY(F39, 1, 'Futures Bank holidays'!$K$2:$K$48)</f>
        <v>44469</v>
      </c>
      <c r="F51" s="79">
        <f>WORKDAY(G51, -2, 'Futures Bank holidays'!$K$2:$K$36)</f>
        <v>44833</v>
      </c>
      <c r="G51" s="79">
        <f t="shared" si="1"/>
        <v>44835</v>
      </c>
      <c r="H51" s="79">
        <f t="shared" si="2"/>
        <v>44866</v>
      </c>
    </row>
    <row r="52" spans="1:8" hidden="1" x14ac:dyDescent="0.35">
      <c r="A52" s="1"/>
      <c r="B52" s="69" t="s">
        <v>148</v>
      </c>
      <c r="C52" s="69" t="s">
        <v>195</v>
      </c>
      <c r="D52" s="69">
        <f t="shared" si="0"/>
        <v>30</v>
      </c>
      <c r="E52" s="79">
        <f>WORKDAY(F40, 1, 'Futures Bank holidays'!$K$2:$K$48)</f>
        <v>44498</v>
      </c>
      <c r="F52" s="79">
        <f>WORKDAY(G52, -2, 'Futures Bank holidays'!$K$2:$K$36)</f>
        <v>44862</v>
      </c>
      <c r="G52" s="79">
        <f t="shared" si="1"/>
        <v>44866</v>
      </c>
      <c r="H52" s="79">
        <f t="shared" si="2"/>
        <v>44896</v>
      </c>
    </row>
    <row r="53" spans="1:8" hidden="1" x14ac:dyDescent="0.35">
      <c r="A53" s="1"/>
      <c r="B53" s="69" t="s">
        <v>148</v>
      </c>
      <c r="C53" s="69" t="s">
        <v>196</v>
      </c>
      <c r="D53" s="69">
        <f t="shared" ref="D53:D66" si="3">H53-G53</f>
        <v>31</v>
      </c>
      <c r="E53" s="79">
        <f>WORKDAY(F41, 1, 'Futures Bank holidays'!$K$2:$K$48)</f>
        <v>44530</v>
      </c>
      <c r="F53" s="79">
        <f>WORKDAY(G53, -2, 'Futures Bank holidays'!$K$2:$K$103)</f>
        <v>44894</v>
      </c>
      <c r="G53" s="79">
        <f t="shared" ref="G53:G66" si="4">H52</f>
        <v>44896</v>
      </c>
      <c r="H53" s="79">
        <f t="shared" ref="H53:H66" si="5">EDATE(H52, 1)</f>
        <v>44927</v>
      </c>
    </row>
    <row r="54" spans="1:8" hidden="1" x14ac:dyDescent="0.35">
      <c r="A54" s="1"/>
      <c r="B54" s="69" t="s">
        <v>148</v>
      </c>
      <c r="C54" s="69" t="s">
        <v>197</v>
      </c>
      <c r="D54" s="69">
        <f t="shared" si="3"/>
        <v>31</v>
      </c>
      <c r="E54" s="79">
        <f>WORKDAY(F42, 1, 'Futures Bank holidays'!$K$2:$K$48)</f>
        <v>44561</v>
      </c>
      <c r="F54" s="79">
        <f>WORKDAY(G54, -2, 'Futures Bank holidays'!$K$2:$K$103)</f>
        <v>44924</v>
      </c>
      <c r="G54" s="79">
        <f t="shared" si="4"/>
        <v>44927</v>
      </c>
      <c r="H54" s="79">
        <f t="shared" si="5"/>
        <v>44958</v>
      </c>
    </row>
    <row r="55" spans="1:8" hidden="1" x14ac:dyDescent="0.35">
      <c r="A55" s="1"/>
      <c r="B55" s="69" t="s">
        <v>148</v>
      </c>
      <c r="C55" s="69" t="s">
        <v>198</v>
      </c>
      <c r="D55" s="69">
        <f t="shared" si="3"/>
        <v>28</v>
      </c>
      <c r="E55" s="79">
        <f>WORKDAY(F43, 1, 'Futures Bank holidays'!$K$2:$K$48)</f>
        <v>44592</v>
      </c>
      <c r="F55" s="79">
        <f>WORKDAY(G55, -2, 'Futures Bank holidays'!$K$2:$K$103)</f>
        <v>44956</v>
      </c>
      <c r="G55" s="79">
        <f t="shared" si="4"/>
        <v>44958</v>
      </c>
      <c r="H55" s="79">
        <f t="shared" si="5"/>
        <v>44986</v>
      </c>
    </row>
    <row r="56" spans="1:8" hidden="1" x14ac:dyDescent="0.35">
      <c r="A56" s="1"/>
      <c r="B56" s="69" t="s">
        <v>148</v>
      </c>
      <c r="C56" s="69" t="s">
        <v>199</v>
      </c>
      <c r="D56" s="69">
        <f t="shared" si="3"/>
        <v>31</v>
      </c>
      <c r="E56" s="79">
        <f>WORKDAY(F44, 1, 'Futures Bank holidays'!$K$2:$K$48)</f>
        <v>44620</v>
      </c>
      <c r="F56" s="79">
        <f>WORKDAY(G56, -2, 'Futures Bank holidays'!$K$2:$K$103)</f>
        <v>44984</v>
      </c>
      <c r="G56" s="79">
        <f t="shared" si="4"/>
        <v>44986</v>
      </c>
      <c r="H56" s="79">
        <f t="shared" si="5"/>
        <v>45017</v>
      </c>
    </row>
    <row r="57" spans="1:8" hidden="1" x14ac:dyDescent="0.35">
      <c r="A57" s="1"/>
      <c r="B57" s="69" t="s">
        <v>148</v>
      </c>
      <c r="C57" s="69" t="s">
        <v>200</v>
      </c>
      <c r="D57" s="69">
        <f t="shared" si="3"/>
        <v>30</v>
      </c>
      <c r="E57" s="79">
        <f>WORKDAY(F45, 1, 'Futures Bank holidays'!$K$2:$K$48)</f>
        <v>44651</v>
      </c>
      <c r="F57" s="79">
        <f>WORKDAY(G57, -2, 'Futures Bank holidays'!$K$2:$K$103)</f>
        <v>45015</v>
      </c>
      <c r="G57" s="79">
        <f t="shared" si="4"/>
        <v>45017</v>
      </c>
      <c r="H57" s="79">
        <f t="shared" si="5"/>
        <v>45047</v>
      </c>
    </row>
    <row r="58" spans="1:8" hidden="1" x14ac:dyDescent="0.35">
      <c r="A58" s="1"/>
      <c r="B58" s="69" t="s">
        <v>148</v>
      </c>
      <c r="C58" s="69" t="s">
        <v>201</v>
      </c>
      <c r="D58" s="69">
        <f t="shared" si="3"/>
        <v>31</v>
      </c>
      <c r="E58" s="79">
        <f>WORKDAY(F46, 1, 'Futures Bank holidays'!$K$2:$K$48)</f>
        <v>44680</v>
      </c>
      <c r="F58" s="79">
        <f>WORKDAY(G58, -2, 'Futures Bank holidays'!$K$2:$K$103)</f>
        <v>45043</v>
      </c>
      <c r="G58" s="79">
        <f t="shared" si="4"/>
        <v>45047</v>
      </c>
      <c r="H58" s="79">
        <f t="shared" si="5"/>
        <v>45078</v>
      </c>
    </row>
    <row r="59" spans="1:8" hidden="1" x14ac:dyDescent="0.35">
      <c r="A59" s="1"/>
      <c r="B59" s="69" t="s">
        <v>148</v>
      </c>
      <c r="C59" s="69" t="s">
        <v>202</v>
      </c>
      <c r="D59" s="69">
        <f t="shared" si="3"/>
        <v>30</v>
      </c>
      <c r="E59" s="79">
        <f>WORKDAY(F47, 1, 'Futures Bank holidays'!$K$2:$K$48)</f>
        <v>44712</v>
      </c>
      <c r="F59" s="79">
        <f>WORKDAY(G59, -2, 'Futures Bank holidays'!$K$2:$K$103)</f>
        <v>45076</v>
      </c>
      <c r="G59" s="79">
        <f t="shared" si="4"/>
        <v>45078</v>
      </c>
      <c r="H59" s="79">
        <f t="shared" si="5"/>
        <v>45108</v>
      </c>
    </row>
    <row r="60" spans="1:8" hidden="1" x14ac:dyDescent="0.35">
      <c r="A60" s="1"/>
      <c r="B60" s="69" t="s">
        <v>148</v>
      </c>
      <c r="C60" s="69" t="s">
        <v>203</v>
      </c>
      <c r="D60" s="69">
        <f t="shared" si="3"/>
        <v>31</v>
      </c>
      <c r="E60" s="79">
        <f>WORKDAY(F48, 1, 'Futures Bank holidays'!$K$2:$K$48)</f>
        <v>44742</v>
      </c>
      <c r="F60" s="79">
        <f>WORKDAY(G60, -2, 'Futures Bank holidays'!$K$2:$K$103)</f>
        <v>45106</v>
      </c>
      <c r="G60" s="79">
        <f t="shared" si="4"/>
        <v>45108</v>
      </c>
      <c r="H60" s="79">
        <f t="shared" si="5"/>
        <v>45139</v>
      </c>
    </row>
    <row r="61" spans="1:8" hidden="1" x14ac:dyDescent="0.35">
      <c r="A61" s="1"/>
      <c r="B61" s="69" t="s">
        <v>148</v>
      </c>
      <c r="C61" s="69" t="s">
        <v>204</v>
      </c>
      <c r="D61" s="69">
        <f t="shared" si="3"/>
        <v>31</v>
      </c>
      <c r="E61" s="79">
        <f>WORKDAY(F49, 1, 'Futures Bank holidays'!$K$2:$K$48)</f>
        <v>44771</v>
      </c>
      <c r="F61" s="79">
        <f>WORKDAY(G61, -2, 'Futures Bank holidays'!$K$2:$K$103)</f>
        <v>45135</v>
      </c>
      <c r="G61" s="79">
        <f t="shared" si="4"/>
        <v>45139</v>
      </c>
      <c r="H61" s="79">
        <f t="shared" si="5"/>
        <v>45170</v>
      </c>
    </row>
    <row r="62" spans="1:8" hidden="1" x14ac:dyDescent="0.35">
      <c r="A62" s="1"/>
      <c r="B62" s="69" t="s">
        <v>148</v>
      </c>
      <c r="C62" s="69" t="s">
        <v>205</v>
      </c>
      <c r="D62" s="69">
        <f t="shared" si="3"/>
        <v>30</v>
      </c>
      <c r="E62" s="79">
        <f>WORKDAY(F50, 1, 'Futures Bank holidays'!$K$2:$K$48)</f>
        <v>44804</v>
      </c>
      <c r="F62" s="79">
        <f>WORKDAY(G62, -2, 'Futures Bank holidays'!$K$2:$K$103)</f>
        <v>45168</v>
      </c>
      <c r="G62" s="79">
        <f t="shared" si="4"/>
        <v>45170</v>
      </c>
      <c r="H62" s="79">
        <f t="shared" si="5"/>
        <v>45200</v>
      </c>
    </row>
    <row r="63" spans="1:8" hidden="1" x14ac:dyDescent="0.35">
      <c r="A63" s="1"/>
      <c r="B63" s="69" t="s">
        <v>148</v>
      </c>
      <c r="C63" s="69" t="s">
        <v>206</v>
      </c>
      <c r="D63" s="69">
        <f t="shared" si="3"/>
        <v>31</v>
      </c>
      <c r="E63" s="79">
        <f>WORKDAY(F51, 1, 'Futures Bank holidays'!$K$2:$K$48)</f>
        <v>44834</v>
      </c>
      <c r="F63" s="79">
        <f>WORKDAY(G63, -2, 'Futures Bank holidays'!$K$2:$K$103)</f>
        <v>45197</v>
      </c>
      <c r="G63" s="79">
        <f t="shared" si="4"/>
        <v>45200</v>
      </c>
      <c r="H63" s="79">
        <f t="shared" si="5"/>
        <v>45231</v>
      </c>
    </row>
    <row r="64" spans="1:8" hidden="1" x14ac:dyDescent="0.35">
      <c r="A64" s="1"/>
      <c r="B64" s="69" t="s">
        <v>148</v>
      </c>
      <c r="C64" s="69" t="s">
        <v>207</v>
      </c>
      <c r="D64" s="69">
        <f t="shared" si="3"/>
        <v>30</v>
      </c>
      <c r="E64" s="79">
        <f>WORKDAY(F52, 1, 'Futures Bank holidays'!$K$2:$K$48)</f>
        <v>44865</v>
      </c>
      <c r="F64" s="79">
        <f>WORKDAY(G64, -2, 'Futures Bank holidays'!$K$2:$K$103)</f>
        <v>45229</v>
      </c>
      <c r="G64" s="79">
        <f t="shared" si="4"/>
        <v>45231</v>
      </c>
      <c r="H64" s="79">
        <f t="shared" si="5"/>
        <v>45261</v>
      </c>
    </row>
    <row r="65" spans="1:16" hidden="1" x14ac:dyDescent="0.35">
      <c r="A65" s="1"/>
      <c r="B65" s="69" t="s">
        <v>148</v>
      </c>
      <c r="C65" s="69" t="s">
        <v>208</v>
      </c>
      <c r="D65" s="69">
        <f t="shared" si="3"/>
        <v>31</v>
      </c>
      <c r="E65" s="79">
        <f>WORKDAY(F53, 1, 'Futures Bank holidays'!$K$2:$K$48)</f>
        <v>44895</v>
      </c>
      <c r="F65" s="79">
        <f>WORKDAY(G65, -2, 'Futures Bank holidays'!$K$2:$K$103)</f>
        <v>45259</v>
      </c>
      <c r="G65" s="79">
        <f t="shared" si="4"/>
        <v>45261</v>
      </c>
      <c r="H65" s="79">
        <f t="shared" si="5"/>
        <v>45292</v>
      </c>
    </row>
    <row r="66" spans="1:16" hidden="1" x14ac:dyDescent="0.35">
      <c r="A66" s="1"/>
      <c r="B66" s="69" t="s">
        <v>148</v>
      </c>
      <c r="C66" s="69" t="s">
        <v>209</v>
      </c>
      <c r="D66" s="69">
        <f t="shared" si="3"/>
        <v>31</v>
      </c>
      <c r="E66" s="79">
        <f>WORKDAY(F54, 1, 'Futures Bank holidays'!$K$2:$K$48)</f>
        <v>44925</v>
      </c>
      <c r="F66" s="79">
        <f>WORKDAY(G66, -2, 'Futures Bank holidays'!$K$2:$K$103)</f>
        <v>45288</v>
      </c>
      <c r="G66" s="79">
        <f t="shared" si="4"/>
        <v>45292</v>
      </c>
      <c r="H66" s="79">
        <f t="shared" si="5"/>
        <v>45323</v>
      </c>
    </row>
    <row r="67" spans="1:16" hidden="1" x14ac:dyDescent="0.35">
      <c r="A67" s="1"/>
      <c r="B67" s="122" t="s">
        <v>148</v>
      </c>
      <c r="C67" s="122" t="s">
        <v>210</v>
      </c>
      <c r="D67" s="122">
        <f t="shared" ref="D67:D78" si="6">H67-G67</f>
        <v>29</v>
      </c>
      <c r="E67" s="123">
        <f>WORKDAY(F55, 1, 'Futures Bank holidays'!$K$2:$K$48)</f>
        <v>44957</v>
      </c>
      <c r="F67" s="123">
        <f>WORKDAY(G67, -2, 'Futures Bank holidays'!$K$2:$K$103)</f>
        <v>45321</v>
      </c>
      <c r="G67" s="123">
        <f t="shared" ref="G67:G78" si="7">H66</f>
        <v>45323</v>
      </c>
      <c r="H67" s="123">
        <f t="shared" ref="H67:H103" si="8">EDATE(H66, 1)</f>
        <v>45352</v>
      </c>
    </row>
    <row r="68" spans="1:16" hidden="1" x14ac:dyDescent="0.35">
      <c r="A68" s="1"/>
      <c r="B68" s="122" t="s">
        <v>148</v>
      </c>
      <c r="C68" s="122" t="s">
        <v>211</v>
      </c>
      <c r="D68" s="122">
        <f t="shared" si="6"/>
        <v>31</v>
      </c>
      <c r="E68" s="123">
        <f>WORKDAY(F56, 1, 'Futures Bank holidays'!$K$2:$K$48)</f>
        <v>44985</v>
      </c>
      <c r="F68" s="123">
        <f>WORKDAY(G68, -2, 'Futures Bank holidays'!$K$2:$K$103)</f>
        <v>45350</v>
      </c>
      <c r="G68" s="123">
        <f t="shared" si="7"/>
        <v>45352</v>
      </c>
      <c r="H68" s="123">
        <f t="shared" si="8"/>
        <v>45383</v>
      </c>
    </row>
    <row r="69" spans="1:16" s="1" customFormat="1" hidden="1" x14ac:dyDescent="0.35">
      <c r="B69" s="122" t="s">
        <v>148</v>
      </c>
      <c r="C69" s="122" t="s">
        <v>212</v>
      </c>
      <c r="D69" s="122">
        <f t="shared" si="6"/>
        <v>30</v>
      </c>
      <c r="E69" s="123">
        <f>WORKDAY(F57, 1, 'Futures Bank holidays'!$K$2:$K$48)</f>
        <v>45016</v>
      </c>
      <c r="F69" s="123">
        <f>WORKDAY(G69, -2, 'Futures Bank holidays'!$K$2:$K$103)</f>
        <v>45378</v>
      </c>
      <c r="G69" s="123">
        <f t="shared" si="7"/>
        <v>45383</v>
      </c>
      <c r="H69" s="123">
        <f>EDATE(H68, 1)</f>
        <v>45413</v>
      </c>
      <c r="I69" s="72"/>
      <c r="J69" s="71"/>
      <c r="K69"/>
      <c r="L69"/>
      <c r="M69"/>
      <c r="N69"/>
      <c r="O69"/>
      <c r="P69"/>
    </row>
    <row r="70" spans="1:16" s="1" customFormat="1" hidden="1" x14ac:dyDescent="0.35">
      <c r="B70" s="122" t="s">
        <v>148</v>
      </c>
      <c r="C70" s="122" t="s">
        <v>213</v>
      </c>
      <c r="D70" s="122">
        <f t="shared" si="6"/>
        <v>31</v>
      </c>
      <c r="E70" s="123">
        <f>WORKDAY(F58, 1, 'Futures Bank holidays'!$K$2:$K$48)</f>
        <v>45044</v>
      </c>
      <c r="F70" s="123">
        <f>WORKDAY(G70, -2, 'Futures Bank holidays'!$K$2:$K$103)</f>
        <v>45411</v>
      </c>
      <c r="G70" s="123">
        <f t="shared" si="7"/>
        <v>45413</v>
      </c>
      <c r="H70" s="123">
        <f t="shared" si="8"/>
        <v>45444</v>
      </c>
      <c r="I70" s="72"/>
      <c r="J70" s="71"/>
      <c r="K70"/>
      <c r="L70"/>
      <c r="M70"/>
      <c r="N70"/>
      <c r="O70"/>
      <c r="P70"/>
    </row>
    <row r="71" spans="1:16" s="1" customFormat="1" hidden="1" x14ac:dyDescent="0.35">
      <c r="B71" s="122" t="s">
        <v>148</v>
      </c>
      <c r="C71" s="122" t="s">
        <v>214</v>
      </c>
      <c r="D71" s="122">
        <f t="shared" si="6"/>
        <v>30</v>
      </c>
      <c r="E71" s="123">
        <f>WORKDAY(F59, 1, 'Futures Bank holidays'!$K$2:$K$48)</f>
        <v>45077</v>
      </c>
      <c r="F71" s="123">
        <f>WORKDAY(G71, -2, 'Futures Bank holidays'!$K$2:$K$103)</f>
        <v>45442</v>
      </c>
      <c r="G71" s="123">
        <f t="shared" si="7"/>
        <v>45444</v>
      </c>
      <c r="H71" s="123">
        <f t="shared" si="8"/>
        <v>45474</v>
      </c>
      <c r="I71" s="72"/>
      <c r="J71" s="71"/>
      <c r="K71"/>
      <c r="L71"/>
      <c r="M71"/>
      <c r="N71"/>
      <c r="O71"/>
      <c r="P71"/>
    </row>
    <row r="72" spans="1:16" s="1" customFormat="1" hidden="1" x14ac:dyDescent="0.35">
      <c r="B72" s="122" t="s">
        <v>148</v>
      </c>
      <c r="C72" s="122" t="s">
        <v>215</v>
      </c>
      <c r="D72" s="122">
        <f t="shared" si="6"/>
        <v>31</v>
      </c>
      <c r="E72" s="123">
        <f>WORKDAY(F60, 1, 'Futures Bank holidays'!$K$2:$K$48)</f>
        <v>45107</v>
      </c>
      <c r="F72" s="123">
        <f>WORKDAY(G72, -2, 'Futures Bank holidays'!$K$2:$K$103)</f>
        <v>45470</v>
      </c>
      <c r="G72" s="123">
        <f t="shared" si="7"/>
        <v>45474</v>
      </c>
      <c r="H72" s="123">
        <f t="shared" si="8"/>
        <v>45505</v>
      </c>
      <c r="I72" s="72"/>
      <c r="J72" s="71"/>
      <c r="K72"/>
      <c r="L72"/>
      <c r="M72"/>
      <c r="N72"/>
      <c r="O72"/>
      <c r="P72"/>
    </row>
    <row r="73" spans="1:16" hidden="1" x14ac:dyDescent="0.35">
      <c r="B73" s="122" t="s">
        <v>148</v>
      </c>
      <c r="C73" s="122" t="s">
        <v>216</v>
      </c>
      <c r="D73" s="122">
        <f t="shared" si="6"/>
        <v>31</v>
      </c>
      <c r="E73" s="123">
        <f>WORKDAY(F61, 1, 'Futures Bank holidays'!$K$2:$K$48)</f>
        <v>45138</v>
      </c>
      <c r="F73" s="123">
        <f>WORKDAY(G73, -2, 'Futures Bank holidays'!$K$2:$K$103)</f>
        <v>45503</v>
      </c>
      <c r="G73" s="123">
        <f t="shared" si="7"/>
        <v>45505</v>
      </c>
      <c r="H73" s="123">
        <f t="shared" si="8"/>
        <v>45536</v>
      </c>
    </row>
    <row r="74" spans="1:16" hidden="1" x14ac:dyDescent="0.35">
      <c r="B74" s="122" t="s">
        <v>148</v>
      </c>
      <c r="C74" s="122" t="s">
        <v>217</v>
      </c>
      <c r="D74" s="122">
        <f t="shared" si="6"/>
        <v>30</v>
      </c>
      <c r="E74" s="123">
        <f>WORKDAY(F62, 1, 'Futures Bank holidays'!$K$2:$K$48)</f>
        <v>45169</v>
      </c>
      <c r="F74" s="123">
        <f>WORKDAY(G74, -2, 'Futures Bank holidays'!$K$2:$K$103)</f>
        <v>45533</v>
      </c>
      <c r="G74" s="123">
        <f t="shared" si="7"/>
        <v>45536</v>
      </c>
      <c r="H74" s="123">
        <f t="shared" si="8"/>
        <v>45566</v>
      </c>
    </row>
    <row r="75" spans="1:16" hidden="1" x14ac:dyDescent="0.35">
      <c r="B75" s="122" t="s">
        <v>148</v>
      </c>
      <c r="C75" s="122" t="s">
        <v>218</v>
      </c>
      <c r="D75" s="122">
        <f t="shared" si="6"/>
        <v>31</v>
      </c>
      <c r="E75" s="123">
        <f>WORKDAY(F63, 1, 'Futures Bank holidays'!$K$2:$K$48)</f>
        <v>45198</v>
      </c>
      <c r="F75" s="123">
        <f>WORKDAY(G75, -2, 'Futures Bank holidays'!$K$2:$K$103)</f>
        <v>45562</v>
      </c>
      <c r="G75" s="123">
        <f t="shared" si="7"/>
        <v>45566</v>
      </c>
      <c r="H75" s="123">
        <f t="shared" si="8"/>
        <v>45597</v>
      </c>
    </row>
    <row r="76" spans="1:16" hidden="1" x14ac:dyDescent="0.35">
      <c r="B76" s="122" t="s">
        <v>148</v>
      </c>
      <c r="C76" s="122" t="s">
        <v>219</v>
      </c>
      <c r="D76" s="122">
        <f t="shared" si="6"/>
        <v>30</v>
      </c>
      <c r="E76" s="123">
        <f>WORKDAY(F64, 1, 'Futures Bank holidays'!$K$2:$K$48)</f>
        <v>45230</v>
      </c>
      <c r="F76" s="123">
        <f>WORKDAY(G76, -2, 'Futures Bank holidays'!$K$2:$K$103)</f>
        <v>45595</v>
      </c>
      <c r="G76" s="123">
        <f t="shared" si="7"/>
        <v>45597</v>
      </c>
      <c r="H76" s="123">
        <f t="shared" si="8"/>
        <v>45627</v>
      </c>
    </row>
    <row r="77" spans="1:16" hidden="1" x14ac:dyDescent="0.35">
      <c r="B77" s="122" t="s">
        <v>148</v>
      </c>
      <c r="C77" s="122" t="s">
        <v>220</v>
      </c>
      <c r="D77" s="122">
        <f t="shared" si="6"/>
        <v>31</v>
      </c>
      <c r="E77" s="123">
        <f>WORKDAY(F65, 1, 'Futures Bank holidays'!$K$2:$K$48)</f>
        <v>45260</v>
      </c>
      <c r="F77" s="123">
        <f>WORKDAY(G77, -2, 'Futures Bank holidays'!$K$2:$K$103)</f>
        <v>45624</v>
      </c>
      <c r="G77" s="123">
        <f t="shared" si="7"/>
        <v>45627</v>
      </c>
      <c r="H77" s="123">
        <f t="shared" si="8"/>
        <v>45658</v>
      </c>
    </row>
    <row r="78" spans="1:16" hidden="1" x14ac:dyDescent="0.35">
      <c r="B78" s="122" t="s">
        <v>148</v>
      </c>
      <c r="C78" s="122" t="s">
        <v>221</v>
      </c>
      <c r="D78" s="122">
        <f t="shared" si="6"/>
        <v>31</v>
      </c>
      <c r="E78" s="123">
        <f>WORKDAY(F66, 1, 'Futures Bank holidays'!$K$2:$K$48)</f>
        <v>45289</v>
      </c>
      <c r="F78" s="123">
        <f>WORKDAY(G78, -2, 'Futures Bank holidays'!$K$2:$K$103)</f>
        <v>45656</v>
      </c>
      <c r="G78" s="123">
        <f t="shared" si="7"/>
        <v>45658</v>
      </c>
      <c r="H78" s="123">
        <f t="shared" si="8"/>
        <v>45689</v>
      </c>
    </row>
    <row r="79" spans="1:16" hidden="1" x14ac:dyDescent="0.35">
      <c r="B79" s="122" t="s">
        <v>148</v>
      </c>
      <c r="C79" s="122" t="s">
        <v>222</v>
      </c>
      <c r="D79" s="122">
        <f t="shared" ref="D79:D90" si="9">H79-G79</f>
        <v>28</v>
      </c>
      <c r="E79" s="123">
        <f>WORKDAY(F67, 1, 'Futures Bank holidays'!$K$2:$K$48)</f>
        <v>45322</v>
      </c>
      <c r="F79" s="123">
        <f>WORKDAY(G79, -2, 'Futures Bank holidays'!$K$2:$K$103)</f>
        <v>45687</v>
      </c>
      <c r="G79" s="123">
        <f t="shared" ref="G79:G90" si="10">H78</f>
        <v>45689</v>
      </c>
      <c r="H79" s="123">
        <f t="shared" si="8"/>
        <v>45717</v>
      </c>
    </row>
    <row r="80" spans="1:16" hidden="1" x14ac:dyDescent="0.35">
      <c r="B80" s="122" t="s">
        <v>148</v>
      </c>
      <c r="C80" s="122" t="s">
        <v>223</v>
      </c>
      <c r="D80" s="122">
        <f t="shared" si="9"/>
        <v>31</v>
      </c>
      <c r="E80" s="123">
        <f>WORKDAY(F68, 1, 'Futures Bank holidays'!$K$2:$K$48)</f>
        <v>45351</v>
      </c>
      <c r="F80" s="123">
        <f>WORKDAY(G80, -2, 'Futures Bank holidays'!$K$2:$K$103)</f>
        <v>45715</v>
      </c>
      <c r="G80" s="123">
        <f t="shared" si="10"/>
        <v>45717</v>
      </c>
      <c r="H80" s="123">
        <f t="shared" si="8"/>
        <v>45748</v>
      </c>
    </row>
    <row r="81" spans="2:8" hidden="1" x14ac:dyDescent="0.35">
      <c r="B81" s="122" t="s">
        <v>148</v>
      </c>
      <c r="C81" s="122" t="s">
        <v>224</v>
      </c>
      <c r="D81" s="122">
        <f t="shared" si="9"/>
        <v>30</v>
      </c>
      <c r="E81" s="123">
        <f>WORKDAY(F69, 1, 'Futures Bank holidays'!$K$2:$K$48)</f>
        <v>45379</v>
      </c>
      <c r="F81" s="123">
        <f>WORKDAY(G81, -2, 'Futures Bank holidays'!$K$2:$K$103)</f>
        <v>45744</v>
      </c>
      <c r="G81" s="123">
        <f t="shared" si="10"/>
        <v>45748</v>
      </c>
      <c r="H81" s="123">
        <f>EDATE(H80, 1)</f>
        <v>45778</v>
      </c>
    </row>
    <row r="82" spans="2:8" hidden="1" x14ac:dyDescent="0.35">
      <c r="B82" s="122" t="s">
        <v>148</v>
      </c>
      <c r="C82" s="122" t="s">
        <v>225</v>
      </c>
      <c r="D82" s="122">
        <f t="shared" si="9"/>
        <v>31</v>
      </c>
      <c r="E82" s="123">
        <f>WORKDAY(F70, 1, 'Futures Bank holidays'!$K$2:$K$48)</f>
        <v>45412</v>
      </c>
      <c r="F82" s="123">
        <f>WORKDAY(G82, -2, 'Futures Bank holidays'!$K$2:$K$103)</f>
        <v>45776</v>
      </c>
      <c r="G82" s="123">
        <f t="shared" si="10"/>
        <v>45778</v>
      </c>
      <c r="H82" s="123">
        <f t="shared" si="8"/>
        <v>45809</v>
      </c>
    </row>
    <row r="83" spans="2:8" hidden="1" x14ac:dyDescent="0.35">
      <c r="B83" s="122" t="s">
        <v>148</v>
      </c>
      <c r="C83" s="122" t="s">
        <v>226</v>
      </c>
      <c r="D83" s="122">
        <f t="shared" si="9"/>
        <v>30</v>
      </c>
      <c r="E83" s="123">
        <f>WORKDAY(F71, 1, 'Futures Bank holidays'!$K$2:$K$48)</f>
        <v>45443</v>
      </c>
      <c r="F83" s="123">
        <f>WORKDAY(G83, -2, 'Futures Bank holidays'!$K$2:$K$103)</f>
        <v>45806</v>
      </c>
      <c r="G83" s="123">
        <f t="shared" si="10"/>
        <v>45809</v>
      </c>
      <c r="H83" s="123">
        <f t="shared" si="8"/>
        <v>45839</v>
      </c>
    </row>
    <row r="84" spans="2:8" hidden="1" x14ac:dyDescent="0.35">
      <c r="B84" s="122" t="s">
        <v>148</v>
      </c>
      <c r="C84" s="122" t="s">
        <v>227</v>
      </c>
      <c r="D84" s="122">
        <f t="shared" si="9"/>
        <v>31</v>
      </c>
      <c r="E84" s="123">
        <f>WORKDAY(F72, 1, 'Futures Bank holidays'!$K$2:$K$48)</f>
        <v>45471</v>
      </c>
      <c r="F84" s="123">
        <f>WORKDAY(G84, -2, 'Futures Bank holidays'!$K$2:$K$103)</f>
        <v>45835</v>
      </c>
      <c r="G84" s="123">
        <f t="shared" si="10"/>
        <v>45839</v>
      </c>
      <c r="H84" s="123">
        <f t="shared" si="8"/>
        <v>45870</v>
      </c>
    </row>
    <row r="85" spans="2:8" hidden="1" x14ac:dyDescent="0.35">
      <c r="B85" s="122" t="s">
        <v>148</v>
      </c>
      <c r="C85" s="122" t="s">
        <v>228</v>
      </c>
      <c r="D85" s="122">
        <f t="shared" si="9"/>
        <v>31</v>
      </c>
      <c r="E85" s="123">
        <f>WORKDAY(F73, 1, 'Futures Bank holidays'!$K$2:$K$48)</f>
        <v>45504</v>
      </c>
      <c r="F85" s="123">
        <f>WORKDAY(G85, -2, 'Futures Bank holidays'!$K$2:$K$103)</f>
        <v>45868</v>
      </c>
      <c r="G85" s="123">
        <f t="shared" si="10"/>
        <v>45870</v>
      </c>
      <c r="H85" s="123">
        <f t="shared" si="8"/>
        <v>45901</v>
      </c>
    </row>
    <row r="86" spans="2:8" hidden="1" x14ac:dyDescent="0.35">
      <c r="B86" s="122" t="s">
        <v>148</v>
      </c>
      <c r="C86" s="122" t="s">
        <v>229</v>
      </c>
      <c r="D86" s="122">
        <f t="shared" si="9"/>
        <v>30</v>
      </c>
      <c r="E86" s="123">
        <f>WORKDAY(F74, 1, 'Futures Bank holidays'!$K$2:$K$48)</f>
        <v>45534</v>
      </c>
      <c r="F86" s="123">
        <f>WORKDAY(G86, -2, 'Futures Bank holidays'!$K$2:$K$103)</f>
        <v>45897</v>
      </c>
      <c r="G86" s="123">
        <f t="shared" si="10"/>
        <v>45901</v>
      </c>
      <c r="H86" s="123">
        <f t="shared" si="8"/>
        <v>45931</v>
      </c>
    </row>
    <row r="87" spans="2:8" x14ac:dyDescent="0.35">
      <c r="B87" s="122" t="s">
        <v>148</v>
      </c>
      <c r="C87" s="122" t="s">
        <v>230</v>
      </c>
      <c r="D87" s="122">
        <f t="shared" si="9"/>
        <v>31</v>
      </c>
      <c r="E87" s="123">
        <f>WORKDAY(F75, 1, 'Futures Bank holidays'!$K$2:$K$48)</f>
        <v>45565</v>
      </c>
      <c r="F87" s="123">
        <f>WORKDAY(G87, -2, 'Futures Bank holidays'!$K$2:$K$103)</f>
        <v>45929</v>
      </c>
      <c r="G87" s="123">
        <f t="shared" si="10"/>
        <v>45931</v>
      </c>
      <c r="H87" s="123">
        <f t="shared" si="8"/>
        <v>45962</v>
      </c>
    </row>
    <row r="88" spans="2:8" x14ac:dyDescent="0.35">
      <c r="B88" s="122" t="s">
        <v>148</v>
      </c>
      <c r="C88" s="122" t="s">
        <v>231</v>
      </c>
      <c r="D88" s="122">
        <f t="shared" si="9"/>
        <v>30</v>
      </c>
      <c r="E88" s="123">
        <f>WORKDAY(F76, 1, 'Futures Bank holidays'!$K$2:$K$48)</f>
        <v>45596</v>
      </c>
      <c r="F88" s="123">
        <f>WORKDAY(G88, -2, 'Futures Bank holidays'!$K$2:$K$103)</f>
        <v>45960</v>
      </c>
      <c r="G88" s="123">
        <f t="shared" si="10"/>
        <v>45962</v>
      </c>
      <c r="H88" s="123">
        <f t="shared" si="8"/>
        <v>45992</v>
      </c>
    </row>
    <row r="89" spans="2:8" x14ac:dyDescent="0.35">
      <c r="B89" s="122" t="s">
        <v>148</v>
      </c>
      <c r="C89" s="122" t="s">
        <v>232</v>
      </c>
      <c r="D89" s="122">
        <f t="shared" si="9"/>
        <v>31</v>
      </c>
      <c r="E89" s="123">
        <f>WORKDAY(F77, 1, 'Futures Bank holidays'!$K$2:$K$48)</f>
        <v>45625</v>
      </c>
      <c r="F89" s="123">
        <f>WORKDAY(G89, -2, 'Futures Bank holidays'!$K$2:$K$103)</f>
        <v>45988</v>
      </c>
      <c r="G89" s="123">
        <f t="shared" si="10"/>
        <v>45992</v>
      </c>
      <c r="H89" s="123">
        <f t="shared" si="8"/>
        <v>46023</v>
      </c>
    </row>
    <row r="90" spans="2:8" x14ac:dyDescent="0.35">
      <c r="B90" s="80" t="s">
        <v>148</v>
      </c>
      <c r="C90" s="80" t="s">
        <v>233</v>
      </c>
      <c r="D90" s="80">
        <f t="shared" si="9"/>
        <v>31</v>
      </c>
      <c r="E90" s="81">
        <f>WORKDAY(F55, 1, 'Futures Bank holidays'!$K$2:$K$48)</f>
        <v>44957</v>
      </c>
      <c r="F90" s="81">
        <f>WORKDAY(G90, -2, 'Futures Bank holidays'!$K$2:$K$103)</f>
        <v>46021</v>
      </c>
      <c r="G90" s="81">
        <f t="shared" si="10"/>
        <v>46023</v>
      </c>
      <c r="H90" s="81">
        <f t="shared" si="8"/>
        <v>46054</v>
      </c>
    </row>
    <row r="91" spans="2:8" x14ac:dyDescent="0.35">
      <c r="B91" s="80" t="s">
        <v>148</v>
      </c>
      <c r="C91" s="80" t="s">
        <v>234</v>
      </c>
      <c r="D91" s="80">
        <f t="shared" ref="D91:D102" si="11">H91-G91</f>
        <v>28</v>
      </c>
      <c r="E91" s="81">
        <f>WORKDAY(F56, 1, 'Futures Bank holidays'!$K$2:$K$48)</f>
        <v>44985</v>
      </c>
      <c r="F91" s="81">
        <f>WORKDAY(G91, -2, 'Futures Bank holidays'!$K$2:$K$103)</f>
        <v>46051</v>
      </c>
      <c r="G91" s="81">
        <f t="shared" ref="G91:G102" si="12">H90</f>
        <v>46054</v>
      </c>
      <c r="H91" s="81">
        <f t="shared" si="8"/>
        <v>46082</v>
      </c>
    </row>
    <row r="92" spans="2:8" x14ac:dyDescent="0.35">
      <c r="B92" s="80" t="s">
        <v>148</v>
      </c>
      <c r="C92" s="80" t="s">
        <v>235</v>
      </c>
      <c r="D92" s="80">
        <f t="shared" si="11"/>
        <v>31</v>
      </c>
      <c r="E92" s="81">
        <f>WORKDAY(F57, 1, 'Futures Bank holidays'!$K$2:$K$48)</f>
        <v>45016</v>
      </c>
      <c r="F92" s="81">
        <f>WORKDAY(G92, -2, 'Futures Bank holidays'!$K$2:$K$103)</f>
        <v>46079</v>
      </c>
      <c r="G92" s="81">
        <f t="shared" si="12"/>
        <v>46082</v>
      </c>
      <c r="H92" s="81">
        <f t="shared" si="8"/>
        <v>46113</v>
      </c>
    </row>
    <row r="93" spans="2:8" x14ac:dyDescent="0.35">
      <c r="B93" s="80" t="s">
        <v>148</v>
      </c>
      <c r="C93" s="80" t="s">
        <v>236</v>
      </c>
      <c r="D93" s="80">
        <f t="shared" si="11"/>
        <v>30</v>
      </c>
      <c r="E93" s="81">
        <f>WORKDAY(F58, 1, 'Futures Bank holidays'!$K$2:$K$48)</f>
        <v>45044</v>
      </c>
      <c r="F93" s="81">
        <f>WORKDAY(G93, -2, 'Futures Bank holidays'!$K$2:$K$103)</f>
        <v>46111</v>
      </c>
      <c r="G93" s="81">
        <f t="shared" si="12"/>
        <v>46113</v>
      </c>
      <c r="H93" s="81">
        <f>EDATE(H92, 1)</f>
        <v>46143</v>
      </c>
    </row>
    <row r="94" spans="2:8" x14ac:dyDescent="0.35">
      <c r="B94" s="80" t="s">
        <v>148</v>
      </c>
      <c r="C94" s="80" t="s">
        <v>237</v>
      </c>
      <c r="D94" s="80">
        <f t="shared" si="11"/>
        <v>31</v>
      </c>
      <c r="E94" s="81">
        <f>WORKDAY(F59, 1, 'Futures Bank holidays'!$K$2:$K$48)</f>
        <v>45077</v>
      </c>
      <c r="F94" s="81">
        <f>WORKDAY(G94, -2, 'Futures Bank holidays'!$K$2:$K$103)</f>
        <v>46141</v>
      </c>
      <c r="G94" s="81">
        <f t="shared" si="12"/>
        <v>46143</v>
      </c>
      <c r="H94" s="81">
        <f t="shared" si="8"/>
        <v>46174</v>
      </c>
    </row>
    <row r="95" spans="2:8" x14ac:dyDescent="0.35">
      <c r="B95" s="80" t="s">
        <v>148</v>
      </c>
      <c r="C95" s="80" t="s">
        <v>238</v>
      </c>
      <c r="D95" s="80">
        <f t="shared" si="11"/>
        <v>30</v>
      </c>
      <c r="E95" s="81">
        <f>WORKDAY(F60, 1, 'Futures Bank holidays'!$K$2:$K$48)</f>
        <v>45107</v>
      </c>
      <c r="F95" s="81">
        <f>WORKDAY(G95, -2, 'Futures Bank holidays'!$K$2:$K$103)</f>
        <v>46170</v>
      </c>
      <c r="G95" s="81">
        <f t="shared" si="12"/>
        <v>46174</v>
      </c>
      <c r="H95" s="81">
        <f t="shared" si="8"/>
        <v>46204</v>
      </c>
    </row>
    <row r="96" spans="2:8" x14ac:dyDescent="0.35">
      <c r="B96" s="80" t="s">
        <v>148</v>
      </c>
      <c r="C96" s="80" t="s">
        <v>239</v>
      </c>
      <c r="D96" s="80">
        <f t="shared" si="11"/>
        <v>31</v>
      </c>
      <c r="E96" s="81">
        <f>WORKDAY(F61, 1, 'Futures Bank holidays'!$K$2:$K$48)</f>
        <v>45138</v>
      </c>
      <c r="F96" s="81">
        <f>WORKDAY(G96, -2, 'Futures Bank holidays'!$K$2:$K$103)</f>
        <v>46202</v>
      </c>
      <c r="G96" s="81">
        <f t="shared" si="12"/>
        <v>46204</v>
      </c>
      <c r="H96" s="81">
        <f t="shared" si="8"/>
        <v>46235</v>
      </c>
    </row>
    <row r="97" spans="2:10" x14ac:dyDescent="0.35">
      <c r="B97" s="80" t="s">
        <v>148</v>
      </c>
      <c r="C97" s="80" t="s">
        <v>240</v>
      </c>
      <c r="D97" s="80">
        <f t="shared" si="11"/>
        <v>31</v>
      </c>
      <c r="E97" s="81">
        <f>WORKDAY(F62, 1, 'Futures Bank holidays'!$K$2:$K$48)</f>
        <v>45169</v>
      </c>
      <c r="F97" s="81">
        <f>WORKDAY(G97, -2, 'Futures Bank holidays'!$K$2:$K$103)</f>
        <v>46233</v>
      </c>
      <c r="G97" s="81">
        <f t="shared" si="12"/>
        <v>46235</v>
      </c>
      <c r="H97" s="81">
        <f t="shared" si="8"/>
        <v>46266</v>
      </c>
    </row>
    <row r="98" spans="2:10" x14ac:dyDescent="0.35">
      <c r="B98" s="80" t="s">
        <v>148</v>
      </c>
      <c r="C98" s="80" t="s">
        <v>241</v>
      </c>
      <c r="D98" s="80">
        <f t="shared" si="11"/>
        <v>30</v>
      </c>
      <c r="E98" s="81">
        <f>WORKDAY(F63, 1, 'Futures Bank holidays'!$K$2:$K$48)</f>
        <v>45198</v>
      </c>
      <c r="F98" s="81">
        <f>WORKDAY(G98, -2, 'Futures Bank holidays'!$K$2:$K$103)</f>
        <v>46262</v>
      </c>
      <c r="G98" s="81">
        <f t="shared" si="12"/>
        <v>46266</v>
      </c>
      <c r="H98" s="81">
        <f t="shared" si="8"/>
        <v>46296</v>
      </c>
    </row>
    <row r="99" spans="2:10" x14ac:dyDescent="0.35">
      <c r="B99" s="80" t="s">
        <v>148</v>
      </c>
      <c r="C99" s="80" t="s">
        <v>242</v>
      </c>
      <c r="D99" s="80">
        <f t="shared" si="11"/>
        <v>31</v>
      </c>
      <c r="E99" s="81">
        <f>WORKDAY(F64, 1, 'Futures Bank holidays'!$K$2:$K$48)</f>
        <v>45230</v>
      </c>
      <c r="F99" s="81">
        <f>WORKDAY(G99, -2, 'Futures Bank holidays'!$K$2:$K$103)</f>
        <v>46294</v>
      </c>
      <c r="G99" s="81">
        <f t="shared" si="12"/>
        <v>46296</v>
      </c>
      <c r="H99" s="81">
        <f t="shared" si="8"/>
        <v>46327</v>
      </c>
    </row>
    <row r="100" spans="2:10" x14ac:dyDescent="0.35">
      <c r="B100" s="80" t="s">
        <v>148</v>
      </c>
      <c r="C100" s="80" t="s">
        <v>243</v>
      </c>
      <c r="D100" s="80">
        <f t="shared" si="11"/>
        <v>30</v>
      </c>
      <c r="E100" s="81">
        <f>WORKDAY(F65, 1, 'Futures Bank holidays'!$K$2:$K$48)</f>
        <v>45260</v>
      </c>
      <c r="F100" s="81">
        <f>WORKDAY(G100, -2, 'Futures Bank holidays'!$K$2:$K$103)</f>
        <v>46324</v>
      </c>
      <c r="G100" s="81">
        <f t="shared" si="12"/>
        <v>46327</v>
      </c>
      <c r="H100" s="81">
        <f t="shared" si="8"/>
        <v>46357</v>
      </c>
    </row>
    <row r="101" spans="2:10" x14ac:dyDescent="0.35">
      <c r="B101" s="80" t="s">
        <v>148</v>
      </c>
      <c r="C101" s="80" t="s">
        <v>244</v>
      </c>
      <c r="D101" s="80">
        <f t="shared" si="11"/>
        <v>31</v>
      </c>
      <c r="E101" s="81">
        <f>WORKDAY(F66, 1, 'Futures Bank holidays'!$K$2:$K$48)</f>
        <v>45289</v>
      </c>
      <c r="F101" s="81">
        <f>WORKDAY(G101, -2, 'Futures Bank holidays'!$K$2:$K$103)</f>
        <v>46353</v>
      </c>
      <c r="G101" s="81">
        <f t="shared" si="12"/>
        <v>46357</v>
      </c>
      <c r="H101" s="81">
        <f t="shared" si="8"/>
        <v>46388</v>
      </c>
    </row>
    <row r="102" spans="2:10" x14ac:dyDescent="0.35">
      <c r="B102" s="80" t="s">
        <v>148</v>
      </c>
      <c r="C102" s="80" t="s">
        <v>245</v>
      </c>
      <c r="D102" s="80">
        <f t="shared" si="11"/>
        <v>31</v>
      </c>
      <c r="E102" s="81">
        <f>WORKDAY(F67, 1, 'Futures Bank holidays'!$K$2:$K$48)</f>
        <v>45322</v>
      </c>
      <c r="F102" s="81">
        <f>WORKDAY(G102, -2, 'Futures Bank holidays'!$K$2:$K$103)</f>
        <v>46386</v>
      </c>
      <c r="G102" s="81">
        <f t="shared" si="12"/>
        <v>46388</v>
      </c>
      <c r="H102" s="81">
        <f t="shared" si="8"/>
        <v>46419</v>
      </c>
    </row>
    <row r="103" spans="2:10" x14ac:dyDescent="0.35">
      <c r="B103" s="80" t="s">
        <v>148</v>
      </c>
      <c r="C103" s="80" t="s">
        <v>246</v>
      </c>
      <c r="D103" s="80">
        <f t="shared" ref="D103:D104" si="13">H103-G103</f>
        <v>28</v>
      </c>
      <c r="E103" s="81">
        <f>WORKDAY(F68, 1, 'Futures Bank holidays'!$K$2:$K$48)</f>
        <v>45351</v>
      </c>
      <c r="F103" s="81">
        <f>WORKDAY(G103, -2, 'Futures Bank holidays'!$K$2:$K$103)</f>
        <v>46415</v>
      </c>
      <c r="G103" s="81">
        <f t="shared" ref="G103" si="14">H102</f>
        <v>46419</v>
      </c>
      <c r="H103" s="81">
        <f t="shared" si="8"/>
        <v>46447</v>
      </c>
    </row>
    <row r="104" spans="2:10" x14ac:dyDescent="0.35">
      <c r="B104" s="80" t="s">
        <v>148</v>
      </c>
      <c r="C104" s="80" t="s">
        <v>247</v>
      </c>
      <c r="D104" s="80">
        <f t="shared" si="13"/>
        <v>31</v>
      </c>
      <c r="E104" s="81">
        <f>WORKDAY(F69, 1, 'Futures Bank holidays'!$K$2:$K$48)</f>
        <v>45379</v>
      </c>
      <c r="F104" s="81">
        <f>WORKDAY(G104, -2, 'Futures Bank holidays'!$K$2:$K$103)</f>
        <v>46443</v>
      </c>
      <c r="G104" s="81">
        <f>H103</f>
        <v>46447</v>
      </c>
      <c r="H104" s="81">
        <f>EDATE(H103, 1)</f>
        <v>46478</v>
      </c>
    </row>
    <row r="105" spans="2:10" x14ac:dyDescent="0.35">
      <c r="B105" s="80" t="s">
        <v>148</v>
      </c>
      <c r="C105" s="80" t="s">
        <v>248</v>
      </c>
      <c r="D105" s="80">
        <f t="shared" ref="D105:D137" si="15">H105-G105</f>
        <v>30</v>
      </c>
      <c r="E105" s="81">
        <f>WORKDAY(F70, 1, 'Futures Bank holidays'!$K$2:$K$48)</f>
        <v>45412</v>
      </c>
      <c r="F105" s="81">
        <f>WORKDAY(G105, -2, 'Futures Bank holidays'!$K$2:$K$103)</f>
        <v>46476</v>
      </c>
      <c r="G105" s="81">
        <f t="shared" ref="G105:G137" si="16">H104</f>
        <v>46478</v>
      </c>
      <c r="H105" s="81">
        <f t="shared" ref="H105:H137" si="17">EDATE(H104, 1)</f>
        <v>46508</v>
      </c>
    </row>
    <row r="106" spans="2:10" x14ac:dyDescent="0.35">
      <c r="B106" s="80" t="s">
        <v>148</v>
      </c>
      <c r="C106" s="80" t="s">
        <v>249</v>
      </c>
      <c r="D106" s="80">
        <f t="shared" si="15"/>
        <v>31</v>
      </c>
      <c r="E106" s="81">
        <f>WORKDAY(F71, 1, 'Futures Bank holidays'!$K$2:$K$48)</f>
        <v>45443</v>
      </c>
      <c r="F106" s="81">
        <f>WORKDAY(G106, -2, 'Futures Bank holidays'!$K$2:$K$103)</f>
        <v>46506</v>
      </c>
      <c r="G106" s="81">
        <f t="shared" si="16"/>
        <v>46508</v>
      </c>
      <c r="H106" s="81">
        <f t="shared" si="17"/>
        <v>46539</v>
      </c>
    </row>
    <row r="107" spans="2:10" x14ac:dyDescent="0.35">
      <c r="B107" s="80" t="s">
        <v>148</v>
      </c>
      <c r="C107" s="80" t="s">
        <v>250</v>
      </c>
      <c r="D107" s="80">
        <f t="shared" si="15"/>
        <v>30</v>
      </c>
      <c r="E107" s="81">
        <f>WORKDAY(F72, 1, 'Futures Bank holidays'!$K$2:$K$48)</f>
        <v>45471</v>
      </c>
      <c r="F107" s="81">
        <f>WORKDAY(G107, -2, 'Futures Bank holidays'!$K$2:$K$103)</f>
        <v>46535</v>
      </c>
      <c r="G107" s="81">
        <f t="shared" si="16"/>
        <v>46539</v>
      </c>
      <c r="H107" s="81">
        <f t="shared" si="17"/>
        <v>46569</v>
      </c>
    </row>
    <row r="108" spans="2:10" x14ac:dyDescent="0.35">
      <c r="B108" s="80" t="s">
        <v>148</v>
      </c>
      <c r="C108" s="80" t="s">
        <v>251</v>
      </c>
      <c r="D108" s="80">
        <f t="shared" si="15"/>
        <v>31</v>
      </c>
      <c r="E108" s="81">
        <f>WORKDAY(F73, 1, 'Futures Bank holidays'!$K$2:$K$48)</f>
        <v>45504</v>
      </c>
      <c r="F108" s="81">
        <f>WORKDAY(G108, -2, 'Futures Bank holidays'!$K$2:$K$103)</f>
        <v>46567</v>
      </c>
      <c r="G108" s="81">
        <f t="shared" si="16"/>
        <v>46569</v>
      </c>
      <c r="H108" s="81">
        <f t="shared" si="17"/>
        <v>46600</v>
      </c>
      <c r="J108" s="71">
        <f>F108-E108</f>
        <v>1063</v>
      </c>
    </row>
    <row r="109" spans="2:10" x14ac:dyDescent="0.35">
      <c r="B109" s="80" t="s">
        <v>148</v>
      </c>
      <c r="C109" s="80" t="s">
        <v>252</v>
      </c>
      <c r="D109" s="80">
        <f t="shared" si="15"/>
        <v>31</v>
      </c>
      <c r="E109" s="81">
        <f>WORKDAY(F74, 1, 'Futures Bank holidays'!$K$2:$K$48)</f>
        <v>45534</v>
      </c>
      <c r="F109" s="81">
        <f>WORKDAY(G109, -2, 'Futures Bank holidays'!$K$2:$K$103)</f>
        <v>46597</v>
      </c>
      <c r="G109" s="81">
        <f t="shared" si="16"/>
        <v>46600</v>
      </c>
      <c r="H109" s="81">
        <f t="shared" si="17"/>
        <v>46631</v>
      </c>
    </row>
    <row r="110" spans="2:10" x14ac:dyDescent="0.35">
      <c r="B110" s="80" t="s">
        <v>148</v>
      </c>
      <c r="C110" s="80" t="s">
        <v>253</v>
      </c>
      <c r="D110" s="80">
        <f t="shared" si="15"/>
        <v>30</v>
      </c>
      <c r="E110" s="81">
        <f>WORKDAY(F75, 1, 'Futures Bank holidays'!$K$2:$K$48)</f>
        <v>45565</v>
      </c>
      <c r="F110" s="81">
        <f>WORKDAY(G110, -2, 'Futures Bank holidays'!$K$2:$K$103)</f>
        <v>46629</v>
      </c>
      <c r="G110" s="81">
        <f t="shared" si="16"/>
        <v>46631</v>
      </c>
      <c r="H110" s="81">
        <f t="shared" si="17"/>
        <v>46661</v>
      </c>
    </row>
    <row r="111" spans="2:10" x14ac:dyDescent="0.35">
      <c r="B111" s="80" t="s">
        <v>148</v>
      </c>
      <c r="C111" s="80" t="s">
        <v>254</v>
      </c>
      <c r="D111" s="80">
        <f t="shared" si="15"/>
        <v>31</v>
      </c>
      <c r="E111" s="81">
        <f>WORKDAY(F76, 1, 'Futures Bank holidays'!$K$2:$K$48)</f>
        <v>45596</v>
      </c>
      <c r="F111" s="81">
        <f>WORKDAY(G111, -2, 'Futures Bank holidays'!$K$2:$K$103)</f>
        <v>46659</v>
      </c>
      <c r="G111" s="81">
        <f t="shared" si="16"/>
        <v>46661</v>
      </c>
      <c r="H111" s="81">
        <f t="shared" si="17"/>
        <v>46692</v>
      </c>
    </row>
    <row r="112" spans="2:10" x14ac:dyDescent="0.35">
      <c r="B112" s="80" t="s">
        <v>148</v>
      </c>
      <c r="C112" s="80" t="s">
        <v>255</v>
      </c>
      <c r="D112" s="80">
        <f t="shared" si="15"/>
        <v>30</v>
      </c>
      <c r="E112" s="81">
        <f>WORKDAY(F77, 1, 'Futures Bank holidays'!$K$2:$K$48)</f>
        <v>45625</v>
      </c>
      <c r="F112" s="81">
        <f>WORKDAY(G112, -2, 'Futures Bank holidays'!$K$2:$K$103)</f>
        <v>46688</v>
      </c>
      <c r="G112" s="81">
        <f t="shared" si="16"/>
        <v>46692</v>
      </c>
      <c r="H112" s="81">
        <f t="shared" si="17"/>
        <v>46722</v>
      </c>
    </row>
    <row r="113" spans="2:8" x14ac:dyDescent="0.35">
      <c r="B113" s="80" t="s">
        <v>148</v>
      </c>
      <c r="C113" s="80" t="s">
        <v>256</v>
      </c>
      <c r="D113" s="80">
        <f t="shared" si="15"/>
        <v>31</v>
      </c>
      <c r="E113" s="81">
        <f>WORKDAY(F78, 1, 'Futures Bank holidays'!$K$2:$K$48)</f>
        <v>45657</v>
      </c>
      <c r="F113" s="81">
        <f>WORKDAY(G113, -2, 'Futures Bank holidays'!$K$2:$K$103)</f>
        <v>46720</v>
      </c>
      <c r="G113" s="81">
        <f t="shared" si="16"/>
        <v>46722</v>
      </c>
      <c r="H113" s="81">
        <f t="shared" si="17"/>
        <v>46753</v>
      </c>
    </row>
    <row r="114" spans="2:8" x14ac:dyDescent="0.35">
      <c r="B114" s="80" t="s">
        <v>148</v>
      </c>
      <c r="C114" s="80" t="s">
        <v>257</v>
      </c>
      <c r="D114" s="80">
        <f t="shared" si="15"/>
        <v>31</v>
      </c>
      <c r="E114" s="81">
        <f>WORKDAY(F79, 1, 'Futures Bank holidays'!$K$2:$K$48)</f>
        <v>45688</v>
      </c>
      <c r="F114" s="81">
        <f>WORKDAY(G114, -2, 'Futures Bank holidays'!$K$2:$K$103)</f>
        <v>46751</v>
      </c>
      <c r="G114" s="81">
        <f t="shared" si="16"/>
        <v>46753</v>
      </c>
      <c r="H114" s="81">
        <f t="shared" si="17"/>
        <v>46784</v>
      </c>
    </row>
    <row r="115" spans="2:8" x14ac:dyDescent="0.35">
      <c r="B115" s="80" t="s">
        <v>148</v>
      </c>
      <c r="C115" s="80" t="s">
        <v>258</v>
      </c>
      <c r="D115" s="80">
        <f t="shared" si="15"/>
        <v>29</v>
      </c>
      <c r="E115" s="81">
        <f>WORKDAY(F80, 1, 'Futures Bank holidays'!$K$2:$K$48)</f>
        <v>45716</v>
      </c>
      <c r="F115" s="81">
        <f>WORKDAY(G115, -2, 'Futures Bank holidays'!$K$2:$K$103)</f>
        <v>46780</v>
      </c>
      <c r="G115" s="81">
        <f t="shared" si="16"/>
        <v>46784</v>
      </c>
      <c r="H115" s="81">
        <f t="shared" si="17"/>
        <v>46813</v>
      </c>
    </row>
    <row r="116" spans="2:8" x14ac:dyDescent="0.35">
      <c r="B116" s="80" t="s">
        <v>148</v>
      </c>
      <c r="C116" s="80" t="s">
        <v>259</v>
      </c>
      <c r="D116" s="80">
        <f t="shared" si="15"/>
        <v>31</v>
      </c>
      <c r="E116" s="81">
        <f>WORKDAY(F81, 1, 'Futures Bank holidays'!$K$2:$K$48)</f>
        <v>45747</v>
      </c>
      <c r="F116" s="81">
        <f>WORKDAY(G116, -2, 'Futures Bank holidays'!$K$2:$K$103)</f>
        <v>46811</v>
      </c>
      <c r="G116" s="81">
        <f t="shared" si="16"/>
        <v>46813</v>
      </c>
      <c r="H116" s="81">
        <f t="shared" si="17"/>
        <v>46844</v>
      </c>
    </row>
    <row r="117" spans="2:8" x14ac:dyDescent="0.35">
      <c r="B117" s="80" t="s">
        <v>148</v>
      </c>
      <c r="C117" s="80" t="s">
        <v>260</v>
      </c>
      <c r="D117" s="80">
        <f t="shared" si="15"/>
        <v>30</v>
      </c>
      <c r="E117" s="81">
        <f>WORKDAY(F82, 1, 'Futures Bank holidays'!$K$2:$K$48)</f>
        <v>45777</v>
      </c>
      <c r="F117" s="81">
        <f>WORKDAY(G117, -2, 'Futures Bank holidays'!$K$2:$K$103)</f>
        <v>46842</v>
      </c>
      <c r="G117" s="81">
        <f t="shared" si="16"/>
        <v>46844</v>
      </c>
      <c r="H117" s="81">
        <f t="shared" si="17"/>
        <v>46874</v>
      </c>
    </row>
    <row r="118" spans="2:8" x14ac:dyDescent="0.35">
      <c r="B118" s="80" t="s">
        <v>148</v>
      </c>
      <c r="C118" s="80" t="s">
        <v>261</v>
      </c>
      <c r="D118" s="80">
        <f t="shared" si="15"/>
        <v>31</v>
      </c>
      <c r="E118" s="81">
        <f>WORKDAY(F83, 1, 'Futures Bank holidays'!$K$2:$K$48)</f>
        <v>45807</v>
      </c>
      <c r="F118" s="81">
        <f>WORKDAY(G118, -2, 'Futures Bank holidays'!$K$2:$K$103)</f>
        <v>46870</v>
      </c>
      <c r="G118" s="81">
        <f t="shared" si="16"/>
        <v>46874</v>
      </c>
      <c r="H118" s="81">
        <f t="shared" si="17"/>
        <v>46905</v>
      </c>
    </row>
    <row r="119" spans="2:8" x14ac:dyDescent="0.35">
      <c r="B119" s="80" t="s">
        <v>148</v>
      </c>
      <c r="C119" s="80" t="s">
        <v>262</v>
      </c>
      <c r="D119" s="80">
        <f t="shared" si="15"/>
        <v>30</v>
      </c>
      <c r="E119" s="81">
        <f>WORKDAY(F84, 1, 'Futures Bank holidays'!$K$2:$K$48)</f>
        <v>45838</v>
      </c>
      <c r="F119" s="81">
        <f>WORKDAY(G119, -2, 'Futures Bank holidays'!$K$2:$K$103)</f>
        <v>46903</v>
      </c>
      <c r="G119" s="81">
        <f t="shared" si="16"/>
        <v>46905</v>
      </c>
      <c r="H119" s="81">
        <f t="shared" si="17"/>
        <v>46935</v>
      </c>
    </row>
    <row r="120" spans="2:8" x14ac:dyDescent="0.35">
      <c r="B120" s="80" t="s">
        <v>148</v>
      </c>
      <c r="C120" s="80" t="s">
        <v>263</v>
      </c>
      <c r="D120" s="80">
        <f t="shared" si="15"/>
        <v>31</v>
      </c>
      <c r="E120" s="81">
        <f>WORKDAY(F85, 1, 'Futures Bank holidays'!$K$2:$K$48)</f>
        <v>45869</v>
      </c>
      <c r="F120" s="81">
        <f>WORKDAY(G120, -2, 'Futures Bank holidays'!$K$2:$K$103)</f>
        <v>46933</v>
      </c>
      <c r="G120" s="81">
        <f t="shared" si="16"/>
        <v>46935</v>
      </c>
      <c r="H120" s="81">
        <f t="shared" si="17"/>
        <v>46966</v>
      </c>
    </row>
    <row r="121" spans="2:8" x14ac:dyDescent="0.35">
      <c r="B121" s="80" t="s">
        <v>148</v>
      </c>
      <c r="C121" s="80" t="s">
        <v>264</v>
      </c>
      <c r="D121" s="80">
        <f t="shared" si="15"/>
        <v>31</v>
      </c>
      <c r="E121" s="81">
        <f>WORKDAY(F86, 1, 'Futures Bank holidays'!$K$2:$K$48)</f>
        <v>45898</v>
      </c>
      <c r="F121" s="81">
        <f>WORKDAY(G121, -2, 'Futures Bank holidays'!$K$2:$K$103)</f>
        <v>46962</v>
      </c>
      <c r="G121" s="81">
        <f t="shared" si="16"/>
        <v>46966</v>
      </c>
      <c r="H121" s="81">
        <f t="shared" si="17"/>
        <v>46997</v>
      </c>
    </row>
    <row r="122" spans="2:8" x14ac:dyDescent="0.35">
      <c r="B122" s="80" t="s">
        <v>148</v>
      </c>
      <c r="C122" s="80" t="s">
        <v>265</v>
      </c>
      <c r="D122" s="80">
        <f t="shared" si="15"/>
        <v>30</v>
      </c>
      <c r="E122" s="81">
        <f>WORKDAY(F87, 1, 'Futures Bank holidays'!$K$2:$K$48)</f>
        <v>45930</v>
      </c>
      <c r="F122" s="81">
        <f>WORKDAY(G122, -2, 'Futures Bank holidays'!$K$2:$K$103)</f>
        <v>46995</v>
      </c>
      <c r="G122" s="81">
        <f t="shared" si="16"/>
        <v>46997</v>
      </c>
      <c r="H122" s="81">
        <f t="shared" si="17"/>
        <v>47027</v>
      </c>
    </row>
    <row r="123" spans="2:8" x14ac:dyDescent="0.35">
      <c r="B123" s="80" t="s">
        <v>148</v>
      </c>
      <c r="C123" s="80" t="s">
        <v>266</v>
      </c>
      <c r="D123" s="80">
        <f t="shared" si="15"/>
        <v>31</v>
      </c>
      <c r="E123" s="81">
        <f>WORKDAY(F88, 1, 'Futures Bank holidays'!$K$2:$K$48)</f>
        <v>45961</v>
      </c>
      <c r="F123" s="81">
        <f>WORKDAY(G123, -2, 'Futures Bank holidays'!$K$2:$K$103)</f>
        <v>47024</v>
      </c>
      <c r="G123" s="81">
        <f t="shared" si="16"/>
        <v>47027</v>
      </c>
      <c r="H123" s="81">
        <f t="shared" si="17"/>
        <v>47058</v>
      </c>
    </row>
    <row r="124" spans="2:8" x14ac:dyDescent="0.35">
      <c r="B124" s="80" t="s">
        <v>148</v>
      </c>
      <c r="C124" s="80" t="s">
        <v>267</v>
      </c>
      <c r="D124" s="80">
        <f t="shared" si="15"/>
        <v>30</v>
      </c>
      <c r="E124" s="81">
        <f>WORKDAY(F89, 1, 'Futures Bank holidays'!$K$2:$K$48)</f>
        <v>45989</v>
      </c>
      <c r="F124" s="81">
        <f>WORKDAY(G124, -2, 'Futures Bank holidays'!$K$2:$K$103)</f>
        <v>47056</v>
      </c>
      <c r="G124" s="81">
        <f t="shared" si="16"/>
        <v>47058</v>
      </c>
      <c r="H124" s="81">
        <f t="shared" si="17"/>
        <v>47088</v>
      </c>
    </row>
    <row r="125" spans="2:8" x14ac:dyDescent="0.35">
      <c r="B125" s="80" t="s">
        <v>148</v>
      </c>
      <c r="C125" s="80" t="s">
        <v>268</v>
      </c>
      <c r="D125" s="80">
        <f t="shared" si="15"/>
        <v>31</v>
      </c>
      <c r="E125" s="81">
        <f>WORKDAY(F90, 1, 'Futures Bank holidays'!$K$2:$K$48)</f>
        <v>46022</v>
      </c>
      <c r="F125" s="81">
        <f>WORKDAY(G125, -2, 'Futures Bank holidays'!$K$2:$K$103)</f>
        <v>47086</v>
      </c>
      <c r="G125" s="81">
        <f t="shared" si="16"/>
        <v>47088</v>
      </c>
      <c r="H125" s="81">
        <f t="shared" si="17"/>
        <v>47119</v>
      </c>
    </row>
    <row r="126" spans="2:8" x14ac:dyDescent="0.35">
      <c r="B126" s="80" t="s">
        <v>148</v>
      </c>
      <c r="C126" s="80" t="s">
        <v>269</v>
      </c>
      <c r="D126" s="80">
        <f t="shared" si="15"/>
        <v>31</v>
      </c>
      <c r="E126" s="81">
        <f>WORKDAY(F91, 1, 'Futures Bank holidays'!$K$2:$K$48)</f>
        <v>46052</v>
      </c>
      <c r="F126" s="81">
        <f>WORKDAY(G126, -2, 'Futures Bank holidays'!$K$2:$K$103)</f>
        <v>47115</v>
      </c>
      <c r="G126" s="81">
        <f t="shared" si="16"/>
        <v>47119</v>
      </c>
      <c r="H126" s="81">
        <f t="shared" si="17"/>
        <v>47150</v>
      </c>
    </row>
    <row r="127" spans="2:8" x14ac:dyDescent="0.35">
      <c r="B127" s="80" t="s">
        <v>148</v>
      </c>
      <c r="C127" s="80" t="s">
        <v>270</v>
      </c>
      <c r="D127" s="80">
        <f t="shared" si="15"/>
        <v>28</v>
      </c>
      <c r="E127" s="81">
        <f>WORKDAY(F92, 1, 'Futures Bank holidays'!$K$2:$K$48)</f>
        <v>46080</v>
      </c>
      <c r="F127" s="81">
        <f>WORKDAY(G127, -2, 'Futures Bank holidays'!$K$2:$K$103)</f>
        <v>47148</v>
      </c>
      <c r="G127" s="81">
        <f t="shared" si="16"/>
        <v>47150</v>
      </c>
      <c r="H127" s="81">
        <f t="shared" si="17"/>
        <v>47178</v>
      </c>
    </row>
    <row r="128" spans="2:8" x14ac:dyDescent="0.35">
      <c r="B128" s="80" t="s">
        <v>148</v>
      </c>
      <c r="C128" s="80" t="s">
        <v>271</v>
      </c>
      <c r="D128" s="80">
        <f t="shared" si="15"/>
        <v>31</v>
      </c>
      <c r="E128" s="81">
        <f>WORKDAY(F93, 1, 'Futures Bank holidays'!$K$2:$K$48)</f>
        <v>46112</v>
      </c>
      <c r="F128" s="81">
        <f>WORKDAY(G128, -2, 'Futures Bank holidays'!$K$2:$K$103)</f>
        <v>47176</v>
      </c>
      <c r="G128" s="81">
        <f t="shared" si="16"/>
        <v>47178</v>
      </c>
      <c r="H128" s="81">
        <f t="shared" si="17"/>
        <v>47209</v>
      </c>
    </row>
    <row r="129" spans="2:8" x14ac:dyDescent="0.35">
      <c r="B129" s="80" t="s">
        <v>148</v>
      </c>
      <c r="C129" s="80" t="s">
        <v>272</v>
      </c>
      <c r="D129" s="80">
        <f t="shared" si="15"/>
        <v>30</v>
      </c>
      <c r="E129" s="81">
        <f>WORKDAY(F94, 1, 'Futures Bank holidays'!$K$2:$K$48)</f>
        <v>46142</v>
      </c>
      <c r="F129" s="81">
        <f>WORKDAY(G129, -2, 'Futures Bank holidays'!$K$2:$K$103)</f>
        <v>47205</v>
      </c>
      <c r="G129" s="81">
        <f t="shared" si="16"/>
        <v>47209</v>
      </c>
      <c r="H129" s="81">
        <f t="shared" si="17"/>
        <v>47239</v>
      </c>
    </row>
    <row r="130" spans="2:8" x14ac:dyDescent="0.35">
      <c r="B130" s="80" t="s">
        <v>148</v>
      </c>
      <c r="C130" s="80" t="s">
        <v>273</v>
      </c>
      <c r="D130" s="80">
        <f t="shared" si="15"/>
        <v>31</v>
      </c>
      <c r="E130" s="81">
        <f>WORKDAY(F95, 1, 'Futures Bank holidays'!$K$2:$K$48)</f>
        <v>46171</v>
      </c>
      <c r="F130" s="81">
        <f>WORKDAY(G130, -2, 'Futures Bank holidays'!$K$2:$K$103)</f>
        <v>47235</v>
      </c>
      <c r="G130" s="81">
        <f t="shared" si="16"/>
        <v>47239</v>
      </c>
      <c r="H130" s="81">
        <f t="shared" si="17"/>
        <v>47270</v>
      </c>
    </row>
    <row r="131" spans="2:8" x14ac:dyDescent="0.35">
      <c r="B131" s="80" t="s">
        <v>148</v>
      </c>
      <c r="C131" s="80" t="s">
        <v>274</v>
      </c>
      <c r="D131" s="80">
        <f t="shared" si="15"/>
        <v>30</v>
      </c>
      <c r="E131" s="81">
        <f>WORKDAY(F96, 1, 'Futures Bank holidays'!$K$2:$K$48)</f>
        <v>46203</v>
      </c>
      <c r="F131" s="81">
        <f>WORKDAY(G131, -2, 'Futures Bank holidays'!$K$2:$K$103)</f>
        <v>47268</v>
      </c>
      <c r="G131" s="81">
        <f t="shared" si="16"/>
        <v>47270</v>
      </c>
      <c r="H131" s="81">
        <f t="shared" si="17"/>
        <v>47300</v>
      </c>
    </row>
    <row r="132" spans="2:8" x14ac:dyDescent="0.35">
      <c r="B132" s="80" t="s">
        <v>148</v>
      </c>
      <c r="C132" s="80" t="s">
        <v>275</v>
      </c>
      <c r="D132" s="80">
        <f t="shared" si="15"/>
        <v>31</v>
      </c>
      <c r="E132" s="81">
        <f>WORKDAY(F97, 1, 'Futures Bank holidays'!$K$2:$K$48)</f>
        <v>46234</v>
      </c>
      <c r="F132" s="81">
        <f>WORKDAY(G132, -2, 'Futures Bank holidays'!$K$2:$K$103)</f>
        <v>47297</v>
      </c>
      <c r="G132" s="81">
        <f t="shared" si="16"/>
        <v>47300</v>
      </c>
      <c r="H132" s="81">
        <f t="shared" si="17"/>
        <v>47331</v>
      </c>
    </row>
    <row r="133" spans="2:8" x14ac:dyDescent="0.35">
      <c r="B133" s="80" t="s">
        <v>148</v>
      </c>
      <c r="C133" s="80" t="s">
        <v>276</v>
      </c>
      <c r="D133" s="80">
        <f t="shared" si="15"/>
        <v>31</v>
      </c>
      <c r="E133" s="81">
        <f>WORKDAY(F98, 1, 'Futures Bank holidays'!$K$2:$K$48)</f>
        <v>46265</v>
      </c>
      <c r="F133" s="81">
        <f>WORKDAY(G133, -2, 'Futures Bank holidays'!$K$2:$K$103)</f>
        <v>47329</v>
      </c>
      <c r="G133" s="81">
        <f t="shared" si="16"/>
        <v>47331</v>
      </c>
      <c r="H133" s="81">
        <f t="shared" si="17"/>
        <v>47362</v>
      </c>
    </row>
    <row r="134" spans="2:8" x14ac:dyDescent="0.35">
      <c r="B134" s="80" t="s">
        <v>148</v>
      </c>
      <c r="C134" s="80" t="s">
        <v>277</v>
      </c>
      <c r="D134" s="80">
        <f t="shared" si="15"/>
        <v>30</v>
      </c>
      <c r="E134" s="81">
        <f>WORKDAY(F99, 1, 'Futures Bank holidays'!$K$2:$K$48)</f>
        <v>46295</v>
      </c>
      <c r="F134" s="81">
        <f>WORKDAY(G134, -2, 'Futures Bank holidays'!$K$2:$K$103)</f>
        <v>47360</v>
      </c>
      <c r="G134" s="81">
        <f t="shared" si="16"/>
        <v>47362</v>
      </c>
      <c r="H134" s="81">
        <f t="shared" si="17"/>
        <v>47392</v>
      </c>
    </row>
    <row r="135" spans="2:8" x14ac:dyDescent="0.35">
      <c r="B135" s="80" t="s">
        <v>148</v>
      </c>
      <c r="C135" s="80" t="s">
        <v>278</v>
      </c>
      <c r="D135" s="80">
        <f t="shared" si="15"/>
        <v>31</v>
      </c>
      <c r="E135" s="81">
        <f>WORKDAY(F100, 1, 'Futures Bank holidays'!$K$2:$K$48)</f>
        <v>46325</v>
      </c>
      <c r="F135" s="81">
        <f>WORKDAY(G135, -2, 'Futures Bank holidays'!$K$2:$K$103)</f>
        <v>47388</v>
      </c>
      <c r="G135" s="81">
        <f t="shared" si="16"/>
        <v>47392</v>
      </c>
      <c r="H135" s="81">
        <f t="shared" si="17"/>
        <v>47423</v>
      </c>
    </row>
    <row r="136" spans="2:8" x14ac:dyDescent="0.35">
      <c r="B136" s="80" t="s">
        <v>148</v>
      </c>
      <c r="C136" s="80" t="s">
        <v>279</v>
      </c>
      <c r="D136" s="80">
        <f t="shared" si="15"/>
        <v>30</v>
      </c>
      <c r="E136" s="81">
        <f>WORKDAY(F101, 1, 'Futures Bank holidays'!$K$2:$K$48)</f>
        <v>46356</v>
      </c>
      <c r="F136" s="81">
        <f>WORKDAY(G136, -2, 'Futures Bank holidays'!$K$2:$K$103)</f>
        <v>47421</v>
      </c>
      <c r="G136" s="81">
        <f t="shared" si="16"/>
        <v>47423</v>
      </c>
      <c r="H136" s="81">
        <f t="shared" si="17"/>
        <v>47453</v>
      </c>
    </row>
    <row r="137" spans="2:8" x14ac:dyDescent="0.35">
      <c r="B137" s="80" t="s">
        <v>148</v>
      </c>
      <c r="C137" s="80" t="s">
        <v>280</v>
      </c>
      <c r="D137" s="80">
        <f t="shared" si="15"/>
        <v>31</v>
      </c>
      <c r="E137" s="81">
        <f>WORKDAY(F102, 1, 'Futures Bank holidays'!$K$2:$K$48)</f>
        <v>46387</v>
      </c>
      <c r="F137" s="81">
        <f>WORKDAY(G137, -2, 'Futures Bank holidays'!$K$2:$K$103)</f>
        <v>47451</v>
      </c>
      <c r="G137" s="81">
        <f t="shared" si="16"/>
        <v>47453</v>
      </c>
      <c r="H137" s="81">
        <f t="shared" si="17"/>
        <v>47484</v>
      </c>
    </row>
    <row r="138" spans="2:8" hidden="1" x14ac:dyDescent="0.35">
      <c r="B138" s="69" t="s">
        <v>281</v>
      </c>
      <c r="C138" s="69" t="s">
        <v>282</v>
      </c>
      <c r="D138" s="69">
        <v>90</v>
      </c>
      <c r="E138" s="79">
        <v>42459</v>
      </c>
      <c r="F138" s="79">
        <v>43461</v>
      </c>
      <c r="G138" s="79">
        <v>43466</v>
      </c>
      <c r="H138" s="79">
        <v>43556</v>
      </c>
    </row>
    <row r="139" spans="2:8" hidden="1" x14ac:dyDescent="0.35">
      <c r="B139" s="69" t="s">
        <v>281</v>
      </c>
      <c r="C139" s="69" t="s">
        <v>283</v>
      </c>
      <c r="D139" s="69">
        <v>91</v>
      </c>
      <c r="E139" s="79">
        <v>42550</v>
      </c>
      <c r="F139" s="79">
        <v>43551</v>
      </c>
      <c r="G139" s="79">
        <v>43556</v>
      </c>
      <c r="H139" s="79">
        <v>43647</v>
      </c>
    </row>
    <row r="140" spans="2:8" hidden="1" x14ac:dyDescent="0.35">
      <c r="B140" s="69" t="s">
        <v>281</v>
      </c>
      <c r="C140" s="69" t="s">
        <v>284</v>
      </c>
      <c r="D140" s="69">
        <v>92</v>
      </c>
      <c r="E140" s="79">
        <v>42642</v>
      </c>
      <c r="F140" s="79">
        <v>43642</v>
      </c>
      <c r="G140" s="79">
        <v>43647</v>
      </c>
      <c r="H140" s="79">
        <v>43739</v>
      </c>
    </row>
    <row r="141" spans="2:8" hidden="1" x14ac:dyDescent="0.35">
      <c r="B141" s="69" t="s">
        <v>281</v>
      </c>
      <c r="C141" s="69" t="s">
        <v>285</v>
      </c>
      <c r="D141" s="69">
        <v>92</v>
      </c>
      <c r="E141" s="79">
        <v>42733</v>
      </c>
      <c r="F141" s="79">
        <v>43734</v>
      </c>
      <c r="G141" s="79">
        <v>43739</v>
      </c>
      <c r="H141" s="79">
        <v>43831</v>
      </c>
    </row>
    <row r="142" spans="2:8" hidden="1" x14ac:dyDescent="0.35">
      <c r="B142" s="69" t="s">
        <v>281</v>
      </c>
      <c r="C142" s="69" t="s">
        <v>286</v>
      </c>
      <c r="D142" s="69">
        <v>91</v>
      </c>
      <c r="E142" s="79">
        <v>42824</v>
      </c>
      <c r="F142" s="79">
        <v>43826</v>
      </c>
      <c r="G142" s="79">
        <v>43831</v>
      </c>
      <c r="H142" s="79">
        <v>43922</v>
      </c>
    </row>
    <row r="143" spans="2:8" hidden="1" x14ac:dyDescent="0.35">
      <c r="B143" s="69" t="s">
        <v>281</v>
      </c>
      <c r="C143" s="69" t="s">
        <v>287</v>
      </c>
      <c r="D143" s="69">
        <v>91</v>
      </c>
      <c r="E143" s="79">
        <v>42915</v>
      </c>
      <c r="F143" s="79">
        <v>43917</v>
      </c>
      <c r="G143" s="79">
        <v>43922</v>
      </c>
      <c r="H143" s="79">
        <v>44013</v>
      </c>
    </row>
    <row r="144" spans="2:8" hidden="1" x14ac:dyDescent="0.35">
      <c r="B144" s="69" t="s">
        <v>281</v>
      </c>
      <c r="C144" s="69" t="s">
        <v>288</v>
      </c>
      <c r="D144" s="69">
        <v>92</v>
      </c>
      <c r="E144" s="79">
        <v>43006</v>
      </c>
      <c r="F144" s="79">
        <v>44008</v>
      </c>
      <c r="G144" s="79">
        <v>44013</v>
      </c>
      <c r="H144" s="79">
        <v>44105</v>
      </c>
    </row>
    <row r="145" spans="2:8" hidden="1" x14ac:dyDescent="0.35">
      <c r="B145" s="69" t="s">
        <v>281</v>
      </c>
      <c r="C145" s="69" t="s">
        <v>289</v>
      </c>
      <c r="D145" s="69">
        <v>92</v>
      </c>
      <c r="E145" s="79">
        <v>43097</v>
      </c>
      <c r="F145" s="79">
        <v>44102</v>
      </c>
      <c r="G145" s="79">
        <v>44105</v>
      </c>
      <c r="H145" s="79">
        <v>44197</v>
      </c>
    </row>
    <row r="146" spans="2:8" hidden="1" x14ac:dyDescent="0.35">
      <c r="B146" s="69" t="s">
        <v>281</v>
      </c>
      <c r="C146" s="69" t="s">
        <v>290</v>
      </c>
      <c r="D146" s="69">
        <v>90</v>
      </c>
      <c r="E146" s="79">
        <v>43187</v>
      </c>
      <c r="F146" s="79">
        <v>44194</v>
      </c>
      <c r="G146" s="79">
        <v>44197</v>
      </c>
      <c r="H146" s="79">
        <v>44287</v>
      </c>
    </row>
    <row r="147" spans="2:8" hidden="1" x14ac:dyDescent="0.35">
      <c r="B147" s="69" t="s">
        <v>281</v>
      </c>
      <c r="C147" s="69" t="s">
        <v>291</v>
      </c>
      <c r="D147" s="69">
        <v>91</v>
      </c>
      <c r="E147" s="79">
        <v>43279</v>
      </c>
      <c r="F147" s="79">
        <v>44284</v>
      </c>
      <c r="G147" s="79">
        <v>44287</v>
      </c>
      <c r="H147" s="79">
        <v>44378</v>
      </c>
    </row>
    <row r="148" spans="2:8" hidden="1" x14ac:dyDescent="0.35">
      <c r="B148" s="69" t="s">
        <v>281</v>
      </c>
      <c r="C148" s="69" t="s">
        <v>292</v>
      </c>
      <c r="D148" s="69">
        <v>92</v>
      </c>
      <c r="E148" s="79">
        <v>43370</v>
      </c>
      <c r="F148" s="79">
        <v>44375</v>
      </c>
      <c r="G148" s="79">
        <v>44378</v>
      </c>
      <c r="H148" s="79">
        <v>44470</v>
      </c>
    </row>
    <row r="149" spans="2:8" hidden="1" x14ac:dyDescent="0.35">
      <c r="B149" s="69" t="s">
        <v>281</v>
      </c>
      <c r="C149" s="69" t="s">
        <v>293</v>
      </c>
      <c r="D149" s="69">
        <v>92</v>
      </c>
      <c r="E149" s="79">
        <v>43462</v>
      </c>
      <c r="F149" s="79">
        <v>44467</v>
      </c>
      <c r="G149" s="79">
        <v>44470</v>
      </c>
      <c r="H149" s="79">
        <v>44562</v>
      </c>
    </row>
    <row r="150" spans="2:8" hidden="1" x14ac:dyDescent="0.35">
      <c r="B150" s="69" t="s">
        <v>281</v>
      </c>
      <c r="C150" s="69" t="s">
        <v>294</v>
      </c>
      <c r="D150" s="69">
        <v>90</v>
      </c>
      <c r="E150" s="79">
        <v>43552</v>
      </c>
      <c r="F150" s="79">
        <v>44559</v>
      </c>
      <c r="G150" s="79">
        <f>H149</f>
        <v>44562</v>
      </c>
      <c r="H150" s="79">
        <f>EDATE(H149, 3)</f>
        <v>44652</v>
      </c>
    </row>
    <row r="151" spans="2:8" hidden="1" x14ac:dyDescent="0.35">
      <c r="B151" s="69" t="s">
        <v>281</v>
      </c>
      <c r="C151" s="69" t="s">
        <v>295</v>
      </c>
      <c r="D151" s="69">
        <v>91</v>
      </c>
      <c r="E151" s="79">
        <v>43643</v>
      </c>
      <c r="F151" s="79">
        <v>44649</v>
      </c>
      <c r="G151" s="79">
        <f t="shared" ref="G151:G161" si="18">H150</f>
        <v>44652</v>
      </c>
      <c r="H151" s="79">
        <f t="shared" ref="H151:H161" si="19">EDATE(H150, 3)</f>
        <v>44743</v>
      </c>
    </row>
    <row r="152" spans="2:8" hidden="1" x14ac:dyDescent="0.35">
      <c r="B152" s="69" t="s">
        <v>281</v>
      </c>
      <c r="C152" s="69" t="s">
        <v>296</v>
      </c>
      <c r="D152" s="69">
        <v>92</v>
      </c>
      <c r="E152" s="79">
        <v>43735</v>
      </c>
      <c r="F152" s="79">
        <v>44740</v>
      </c>
      <c r="G152" s="79">
        <f t="shared" si="18"/>
        <v>44743</v>
      </c>
      <c r="H152" s="79">
        <f t="shared" si="19"/>
        <v>44835</v>
      </c>
    </row>
    <row r="153" spans="2:8" hidden="1" x14ac:dyDescent="0.35">
      <c r="B153" s="69" t="s">
        <v>281</v>
      </c>
      <c r="C153" s="69" t="s">
        <v>297</v>
      </c>
      <c r="D153" s="69">
        <v>92</v>
      </c>
      <c r="E153" s="79">
        <v>43829</v>
      </c>
      <c r="F153" s="79">
        <v>44832</v>
      </c>
      <c r="G153" s="79">
        <f t="shared" si="18"/>
        <v>44835</v>
      </c>
      <c r="H153" s="79">
        <f t="shared" si="19"/>
        <v>44927</v>
      </c>
    </row>
    <row r="154" spans="2:8" hidden="1" x14ac:dyDescent="0.35">
      <c r="B154" s="69" t="s">
        <v>281</v>
      </c>
      <c r="C154" s="69" t="s">
        <v>298</v>
      </c>
      <c r="D154" s="69">
        <v>90</v>
      </c>
      <c r="E154" s="79">
        <v>43920</v>
      </c>
      <c r="F154" s="79">
        <v>44923</v>
      </c>
      <c r="G154" s="79">
        <f t="shared" si="18"/>
        <v>44927</v>
      </c>
      <c r="H154" s="79">
        <f t="shared" si="19"/>
        <v>45017</v>
      </c>
    </row>
    <row r="155" spans="2:8" hidden="1" x14ac:dyDescent="0.35">
      <c r="B155" s="69" t="s">
        <v>281</v>
      </c>
      <c r="C155" s="69" t="s">
        <v>299</v>
      </c>
      <c r="D155" s="69">
        <v>91</v>
      </c>
      <c r="E155" s="79">
        <v>44011</v>
      </c>
      <c r="F155" s="79">
        <v>45014</v>
      </c>
      <c r="G155" s="79">
        <f t="shared" si="18"/>
        <v>45017</v>
      </c>
      <c r="H155" s="79">
        <f t="shared" si="19"/>
        <v>45108</v>
      </c>
    </row>
    <row r="156" spans="2:8" hidden="1" x14ac:dyDescent="0.35">
      <c r="B156" s="69" t="s">
        <v>281</v>
      </c>
      <c r="C156" s="69" t="s">
        <v>300</v>
      </c>
      <c r="D156" s="69">
        <v>92</v>
      </c>
      <c r="E156" s="79">
        <v>44103</v>
      </c>
      <c r="F156" s="79">
        <v>45105</v>
      </c>
      <c r="G156" s="79">
        <f t="shared" si="18"/>
        <v>45108</v>
      </c>
      <c r="H156" s="79">
        <f t="shared" si="19"/>
        <v>45200</v>
      </c>
    </row>
    <row r="157" spans="2:8" hidden="1" x14ac:dyDescent="0.35">
      <c r="B157" s="69" t="s">
        <v>281</v>
      </c>
      <c r="C157" s="69" t="s">
        <v>301</v>
      </c>
      <c r="D157" s="69">
        <v>92</v>
      </c>
      <c r="E157" s="79">
        <v>44195</v>
      </c>
      <c r="F157" s="79">
        <v>45196</v>
      </c>
      <c r="G157" s="79">
        <f t="shared" si="18"/>
        <v>45200</v>
      </c>
      <c r="H157" s="79">
        <f t="shared" si="19"/>
        <v>45292</v>
      </c>
    </row>
    <row r="158" spans="2:8" hidden="1" x14ac:dyDescent="0.35">
      <c r="B158" s="69" t="s">
        <v>281</v>
      </c>
      <c r="C158" s="69" t="s">
        <v>302</v>
      </c>
      <c r="D158" s="69">
        <v>91</v>
      </c>
      <c r="E158" s="79">
        <v>44285</v>
      </c>
      <c r="F158" s="79">
        <v>45287</v>
      </c>
      <c r="G158" s="79">
        <f t="shared" si="18"/>
        <v>45292</v>
      </c>
      <c r="H158" s="79">
        <f t="shared" si="19"/>
        <v>45383</v>
      </c>
    </row>
    <row r="159" spans="2:8" hidden="1" x14ac:dyDescent="0.35">
      <c r="B159" s="69" t="s">
        <v>281</v>
      </c>
      <c r="C159" s="69" t="s">
        <v>303</v>
      </c>
      <c r="D159" s="69">
        <v>91</v>
      </c>
      <c r="E159" s="79">
        <v>44376</v>
      </c>
      <c r="F159" s="79">
        <v>45377</v>
      </c>
      <c r="G159" s="79">
        <f t="shared" si="18"/>
        <v>45383</v>
      </c>
      <c r="H159" s="79">
        <f t="shared" si="19"/>
        <v>45474</v>
      </c>
    </row>
    <row r="160" spans="2:8" hidden="1" x14ac:dyDescent="0.35">
      <c r="B160" s="69" t="s">
        <v>281</v>
      </c>
      <c r="C160" s="69" t="s">
        <v>304</v>
      </c>
      <c r="D160" s="69">
        <v>92</v>
      </c>
      <c r="E160" s="79">
        <v>44468</v>
      </c>
      <c r="F160" s="79">
        <v>45469</v>
      </c>
      <c r="G160" s="79">
        <f t="shared" si="18"/>
        <v>45474</v>
      </c>
      <c r="H160" s="79">
        <f t="shared" si="19"/>
        <v>45566</v>
      </c>
    </row>
    <row r="161" spans="2:8" hidden="1" x14ac:dyDescent="0.35">
      <c r="B161" s="69" t="s">
        <v>281</v>
      </c>
      <c r="C161" s="69" t="s">
        <v>305</v>
      </c>
      <c r="D161" s="69">
        <v>92</v>
      </c>
      <c r="E161" s="79">
        <v>44560</v>
      </c>
      <c r="F161" s="79">
        <v>45561</v>
      </c>
      <c r="G161" s="79">
        <f t="shared" si="18"/>
        <v>45566</v>
      </c>
      <c r="H161" s="79">
        <f t="shared" si="19"/>
        <v>45658</v>
      </c>
    </row>
    <row r="162" spans="2:8" hidden="1" x14ac:dyDescent="0.35">
      <c r="B162" s="69" t="s">
        <v>281</v>
      </c>
      <c r="C162" s="69" t="s">
        <v>306</v>
      </c>
      <c r="D162" s="69">
        <f>H162-G162</f>
        <v>90</v>
      </c>
      <c r="E162" s="79">
        <f>WORKDAY(F151, 1, 'Futures Bank holidays'!$K$2:$K$48)</f>
        <v>44650</v>
      </c>
      <c r="F162" s="79">
        <f>WORKDAY(G162, -3, 'Futures Bank holidays'!$K$2:$K$58)</f>
        <v>45653</v>
      </c>
      <c r="G162" s="79">
        <f t="shared" ref="G162:G169" si="20">H161</f>
        <v>45658</v>
      </c>
      <c r="H162" s="79">
        <f t="shared" ref="H162:H181" si="21">EDATE(H161, 3)</f>
        <v>45748</v>
      </c>
    </row>
    <row r="163" spans="2:8" hidden="1" x14ac:dyDescent="0.35">
      <c r="B163" s="69" t="s">
        <v>281</v>
      </c>
      <c r="C163" s="69" t="s">
        <v>307</v>
      </c>
      <c r="D163" s="69">
        <f t="shared" ref="D163:D165" si="22">H163-G163</f>
        <v>91</v>
      </c>
      <c r="E163" s="79">
        <f>WORKDAY(F152, 1, 'Futures Bank holidays'!$K$2:$K$48)</f>
        <v>44741</v>
      </c>
      <c r="F163" s="79">
        <f>WORKDAY(G163, -3, 'Futures Bank holidays'!$K$2:$K$58)</f>
        <v>45743</v>
      </c>
      <c r="G163" s="79">
        <f t="shared" si="20"/>
        <v>45748</v>
      </c>
      <c r="H163" s="79">
        <f t="shared" si="21"/>
        <v>45839</v>
      </c>
    </row>
    <row r="164" spans="2:8" hidden="1" x14ac:dyDescent="0.35">
      <c r="B164" s="69" t="s">
        <v>281</v>
      </c>
      <c r="C164" s="69" t="s">
        <v>308</v>
      </c>
      <c r="D164" s="69">
        <f t="shared" si="22"/>
        <v>92</v>
      </c>
      <c r="E164" s="79">
        <f>WORKDAY(F153, 1, 'Futures Bank holidays'!$K$2:$K$48)</f>
        <v>44833</v>
      </c>
      <c r="F164" s="79">
        <f>WORKDAY(G164, -3, 'Futures Bank holidays'!$K$2:$K$58)</f>
        <v>45834</v>
      </c>
      <c r="G164" s="79">
        <f t="shared" si="20"/>
        <v>45839</v>
      </c>
      <c r="H164" s="79">
        <f t="shared" si="21"/>
        <v>45931</v>
      </c>
    </row>
    <row r="165" spans="2:8" hidden="1" x14ac:dyDescent="0.35">
      <c r="B165" s="69" t="s">
        <v>281</v>
      </c>
      <c r="C165" s="69" t="s">
        <v>309</v>
      </c>
      <c r="D165" s="69">
        <f t="shared" si="22"/>
        <v>92</v>
      </c>
      <c r="E165" s="79">
        <f>WORKDAY(F154, 1, 'Futures Bank holidays'!$K$2:$K$48)</f>
        <v>44924</v>
      </c>
      <c r="F165" s="79">
        <f>WORKDAY(G165, -3, 'Futures Bank holidays'!$K$2:$K$58)</f>
        <v>45926</v>
      </c>
      <c r="G165" s="79">
        <f t="shared" si="20"/>
        <v>45931</v>
      </c>
      <c r="H165" s="79">
        <f t="shared" si="21"/>
        <v>46023</v>
      </c>
    </row>
    <row r="166" spans="2:8" hidden="1" x14ac:dyDescent="0.35">
      <c r="B166" s="69" t="s">
        <v>281</v>
      </c>
      <c r="C166" s="69" t="s">
        <v>310</v>
      </c>
      <c r="D166" s="69">
        <f>H166-G166</f>
        <v>90</v>
      </c>
      <c r="E166" s="79">
        <f>WORKDAY(F155, 1, 'Futures Bank holidays'!$K$2:$K$48)</f>
        <v>45015</v>
      </c>
      <c r="F166" s="79">
        <f>WORKDAY(G166, -3, 'Futures Bank holidays'!$K$2:$K$58)</f>
        <v>46020</v>
      </c>
      <c r="G166" s="79">
        <f t="shared" si="20"/>
        <v>46023</v>
      </c>
      <c r="H166" s="79">
        <f t="shared" si="21"/>
        <v>46113</v>
      </c>
    </row>
    <row r="167" spans="2:8" x14ac:dyDescent="0.35">
      <c r="B167" s="122" t="s">
        <v>281</v>
      </c>
      <c r="C167" s="122" t="s">
        <v>311</v>
      </c>
      <c r="D167" s="122">
        <f t="shared" ref="D167:D169" si="23">H167-G167</f>
        <v>91</v>
      </c>
      <c r="E167" s="123">
        <f>WORKDAY(F156, 1, 'Futures Bank holidays'!$K$2:$K$48)</f>
        <v>45106</v>
      </c>
      <c r="F167" s="123">
        <f>WORKDAY(G167, -3, 'Futures Bank holidays'!$K$2:$K$58)</f>
        <v>46108</v>
      </c>
      <c r="G167" s="123">
        <f t="shared" si="20"/>
        <v>46113</v>
      </c>
      <c r="H167" s="123">
        <f t="shared" si="21"/>
        <v>46204</v>
      </c>
    </row>
    <row r="168" spans="2:8" x14ac:dyDescent="0.35">
      <c r="B168" s="122" t="s">
        <v>281</v>
      </c>
      <c r="C168" s="122" t="s">
        <v>312</v>
      </c>
      <c r="D168" s="122">
        <f t="shared" si="23"/>
        <v>92</v>
      </c>
      <c r="E168" s="123">
        <f>WORKDAY(F157, 1, 'Futures Bank holidays'!$K$2:$K$48)</f>
        <v>45197</v>
      </c>
      <c r="F168" s="123">
        <f>WORKDAY(G168, -3, 'Futures Bank holidays'!$K$2:$K$58)</f>
        <v>46199</v>
      </c>
      <c r="G168" s="123">
        <f t="shared" si="20"/>
        <v>46204</v>
      </c>
      <c r="H168" s="123">
        <f t="shared" si="21"/>
        <v>46296</v>
      </c>
    </row>
    <row r="169" spans="2:8" x14ac:dyDescent="0.35">
      <c r="B169" s="122" t="s">
        <v>281</v>
      </c>
      <c r="C169" s="122" t="s">
        <v>313</v>
      </c>
      <c r="D169" s="122">
        <f t="shared" si="23"/>
        <v>92</v>
      </c>
      <c r="E169" s="123">
        <f>WORKDAY(F158, 1, 'Futures Bank holidays'!$K$2:$K$48)</f>
        <v>45288</v>
      </c>
      <c r="F169" s="123">
        <f>WORKDAY(G169, -3, 'Futures Bank holidays'!$K$2:$K$58)</f>
        <v>46293</v>
      </c>
      <c r="G169" s="123">
        <f t="shared" si="20"/>
        <v>46296</v>
      </c>
      <c r="H169" s="123">
        <f t="shared" si="21"/>
        <v>46388</v>
      </c>
    </row>
    <row r="170" spans="2:8" x14ac:dyDescent="0.35">
      <c r="B170" s="80" t="s">
        <v>281</v>
      </c>
      <c r="C170" s="80" t="s">
        <v>314</v>
      </c>
      <c r="D170" s="80">
        <f>H170-G170</f>
        <v>90</v>
      </c>
      <c r="E170" s="81">
        <f>WORKDAY(F159, 1, 'Futures Bank holidays'!$K$2:$K$48)</f>
        <v>45378</v>
      </c>
      <c r="F170" s="81">
        <f>WORKDAY(G170, -3, 'Futures Bank holidays'!$K$2:$K$58)</f>
        <v>46385</v>
      </c>
      <c r="G170" s="81">
        <f t="shared" ref="G170:G173" si="24">H169</f>
        <v>46388</v>
      </c>
      <c r="H170" s="81">
        <f t="shared" si="21"/>
        <v>46478</v>
      </c>
    </row>
    <row r="171" spans="2:8" x14ac:dyDescent="0.35">
      <c r="B171" s="80" t="s">
        <v>281</v>
      </c>
      <c r="C171" s="80" t="s">
        <v>315</v>
      </c>
      <c r="D171" s="80">
        <f t="shared" ref="D171:D173" si="25">H171-G171</f>
        <v>91</v>
      </c>
      <c r="E171" s="81">
        <f>WORKDAY(F160, 1, 'Futures Bank holidays'!$K$2:$K$48)</f>
        <v>45470</v>
      </c>
      <c r="F171" s="81">
        <f>WORKDAY(G171, -3, 'Futures Bank holidays'!$K$2:$K$58)</f>
        <v>46471</v>
      </c>
      <c r="G171" s="81">
        <f t="shared" si="24"/>
        <v>46478</v>
      </c>
      <c r="H171" s="81">
        <f t="shared" si="21"/>
        <v>46569</v>
      </c>
    </row>
    <row r="172" spans="2:8" x14ac:dyDescent="0.35">
      <c r="B172" s="80" t="s">
        <v>281</v>
      </c>
      <c r="C172" s="80" t="s">
        <v>316</v>
      </c>
      <c r="D172" s="80">
        <f t="shared" si="25"/>
        <v>92</v>
      </c>
      <c r="E172" s="81">
        <f>WORKDAY(F161, 1, 'Futures Bank holidays'!$K$2:$K$48)</f>
        <v>45562</v>
      </c>
      <c r="F172" s="81">
        <f>WORKDAY(G172, -3, 'Futures Bank holidays'!$K$2:$K$58)</f>
        <v>46566</v>
      </c>
      <c r="G172" s="81">
        <f t="shared" si="24"/>
        <v>46569</v>
      </c>
      <c r="H172" s="81">
        <f t="shared" si="21"/>
        <v>46661</v>
      </c>
    </row>
    <row r="173" spans="2:8" x14ac:dyDescent="0.35">
      <c r="B173" s="80" t="s">
        <v>281</v>
      </c>
      <c r="C173" s="80" t="s">
        <v>317</v>
      </c>
      <c r="D173" s="80">
        <f t="shared" si="25"/>
        <v>92</v>
      </c>
      <c r="E173" s="81">
        <f>WORKDAY(F162, 1, 'Futures Bank holidays'!$K$2:$K$48)</f>
        <v>45656</v>
      </c>
      <c r="F173" s="81">
        <f>WORKDAY(G173, -3, 'Futures Bank holidays'!$K$2:$K$58)</f>
        <v>46658</v>
      </c>
      <c r="G173" s="81">
        <f t="shared" si="24"/>
        <v>46661</v>
      </c>
      <c r="H173" s="81">
        <f t="shared" si="21"/>
        <v>46753</v>
      </c>
    </row>
    <row r="174" spans="2:8" x14ac:dyDescent="0.35">
      <c r="B174" s="80" t="s">
        <v>281</v>
      </c>
      <c r="C174" s="80" t="s">
        <v>318</v>
      </c>
      <c r="D174" s="80">
        <f>H174-G174</f>
        <v>91</v>
      </c>
      <c r="E174" s="81">
        <f>WORKDAY(F163, 1, 'Futures Bank holidays'!$K$2:$K$48)</f>
        <v>45744</v>
      </c>
      <c r="F174" s="81">
        <f>WORKDAY(G174, -3, 'Futures Bank holidays'!$K$2:$K$58)</f>
        <v>46750</v>
      </c>
      <c r="G174" s="81">
        <f t="shared" ref="G174:G177" si="26">H173</f>
        <v>46753</v>
      </c>
      <c r="H174" s="81">
        <f t="shared" si="21"/>
        <v>46844</v>
      </c>
    </row>
    <row r="175" spans="2:8" x14ac:dyDescent="0.35">
      <c r="B175" s="80" t="s">
        <v>281</v>
      </c>
      <c r="C175" s="80" t="s">
        <v>319</v>
      </c>
      <c r="D175" s="80">
        <f t="shared" ref="D175:D177" si="27">H175-G175</f>
        <v>91</v>
      </c>
      <c r="E175" s="81">
        <f>WORKDAY(F164, 1, 'Futures Bank holidays'!$K$2:$K$48)</f>
        <v>45835</v>
      </c>
      <c r="F175" s="81">
        <f>WORKDAY(G175, -3, 'Futures Bank holidays'!$K$2:$K$58)</f>
        <v>46841</v>
      </c>
      <c r="G175" s="81">
        <f t="shared" si="26"/>
        <v>46844</v>
      </c>
      <c r="H175" s="81">
        <f t="shared" si="21"/>
        <v>46935</v>
      </c>
    </row>
    <row r="176" spans="2:8" x14ac:dyDescent="0.35">
      <c r="B176" s="80" t="s">
        <v>281</v>
      </c>
      <c r="C176" s="80" t="s">
        <v>320</v>
      </c>
      <c r="D176" s="80">
        <f t="shared" si="27"/>
        <v>92</v>
      </c>
      <c r="E176" s="81">
        <f>WORKDAY(F165, 1, 'Futures Bank holidays'!$K$2:$K$48)</f>
        <v>45929</v>
      </c>
      <c r="F176" s="81">
        <f>WORKDAY(G176, -3, 'Futures Bank holidays'!$K$2:$K$58)</f>
        <v>46932</v>
      </c>
      <c r="G176" s="81">
        <f t="shared" si="26"/>
        <v>46935</v>
      </c>
      <c r="H176" s="81">
        <f t="shared" si="21"/>
        <v>47027</v>
      </c>
    </row>
    <row r="177" spans="2:8" x14ac:dyDescent="0.35">
      <c r="B177" s="80" t="s">
        <v>281</v>
      </c>
      <c r="C177" s="80" t="s">
        <v>321</v>
      </c>
      <c r="D177" s="80">
        <f t="shared" si="27"/>
        <v>92</v>
      </c>
      <c r="E177" s="81">
        <f>WORKDAY(F166, 1, 'Futures Bank holidays'!$K$2:$K$48)</f>
        <v>46021</v>
      </c>
      <c r="F177" s="81">
        <f>WORKDAY(G177, -3, 'Futures Bank holidays'!$K$2:$K$58)</f>
        <v>47023</v>
      </c>
      <c r="G177" s="81">
        <f t="shared" si="26"/>
        <v>47027</v>
      </c>
      <c r="H177" s="81">
        <f t="shared" si="21"/>
        <v>47119</v>
      </c>
    </row>
    <row r="178" spans="2:8" x14ac:dyDescent="0.35">
      <c r="B178" s="80" t="s">
        <v>281</v>
      </c>
      <c r="C178" s="80" t="s">
        <v>322</v>
      </c>
      <c r="D178" s="80">
        <f>H178-G178</f>
        <v>90</v>
      </c>
      <c r="E178" s="81">
        <f>WORKDAY(F167, 1, 'Futures Bank holidays'!$K$2:$K$48)</f>
        <v>46111</v>
      </c>
      <c r="F178" s="81">
        <f>WORKDAY(G178, -3, 'Futures Bank holidays'!$K$2:$K$58)</f>
        <v>47114</v>
      </c>
      <c r="G178" s="81">
        <f t="shared" ref="G178:G181" si="28">H177</f>
        <v>47119</v>
      </c>
      <c r="H178" s="81">
        <f t="shared" si="21"/>
        <v>47209</v>
      </c>
    </row>
    <row r="179" spans="2:8" x14ac:dyDescent="0.35">
      <c r="B179" s="80" t="s">
        <v>281</v>
      </c>
      <c r="C179" s="80" t="s">
        <v>323</v>
      </c>
      <c r="D179" s="80">
        <f t="shared" ref="D179:D181" si="29">H179-G179</f>
        <v>91</v>
      </c>
      <c r="E179" s="81">
        <f>WORKDAY(F168, 1, 'Futures Bank holidays'!$K$2:$K$48)</f>
        <v>46202</v>
      </c>
      <c r="F179" s="81">
        <f>WORKDAY(G179, -3, 'Futures Bank holidays'!$K$2:$K$58)</f>
        <v>47204</v>
      </c>
      <c r="G179" s="81">
        <f t="shared" si="28"/>
        <v>47209</v>
      </c>
      <c r="H179" s="81">
        <f t="shared" si="21"/>
        <v>47300</v>
      </c>
    </row>
    <row r="180" spans="2:8" x14ac:dyDescent="0.35">
      <c r="B180" s="80" t="s">
        <v>281</v>
      </c>
      <c r="C180" s="80" t="s">
        <v>324</v>
      </c>
      <c r="D180" s="80">
        <f t="shared" si="29"/>
        <v>92</v>
      </c>
      <c r="E180" s="81">
        <f>WORKDAY(F169, 1, 'Futures Bank holidays'!$K$2:$K$48)</f>
        <v>46294</v>
      </c>
      <c r="F180" s="81">
        <f>WORKDAY(G180, -3, 'Futures Bank holidays'!$K$2:$K$58)</f>
        <v>47296</v>
      </c>
      <c r="G180" s="81">
        <f t="shared" si="28"/>
        <v>47300</v>
      </c>
      <c r="H180" s="81">
        <f t="shared" si="21"/>
        <v>47392</v>
      </c>
    </row>
    <row r="181" spans="2:8" x14ac:dyDescent="0.35">
      <c r="B181" s="80" t="s">
        <v>281</v>
      </c>
      <c r="C181" s="80" t="s">
        <v>325</v>
      </c>
      <c r="D181" s="80">
        <f t="shared" si="29"/>
        <v>92</v>
      </c>
      <c r="E181" s="81">
        <f>WORKDAY(F170, 1, 'Futures Bank holidays'!$K$2:$K$48)</f>
        <v>46386</v>
      </c>
      <c r="F181" s="81">
        <f>WORKDAY(G181, -3, 'Futures Bank holidays'!$K$2:$K$58)</f>
        <v>47387</v>
      </c>
      <c r="G181" s="81">
        <f t="shared" si="28"/>
        <v>47392</v>
      </c>
      <c r="H181" s="81">
        <f t="shared" si="21"/>
        <v>47484</v>
      </c>
    </row>
    <row r="182" spans="2:8" hidden="1" x14ac:dyDescent="0.35">
      <c r="B182" s="69" t="s">
        <v>326</v>
      </c>
      <c r="C182" s="69" t="s">
        <v>327</v>
      </c>
      <c r="D182" s="69">
        <v>183</v>
      </c>
      <c r="E182" s="79">
        <v>42459</v>
      </c>
      <c r="F182" s="79">
        <v>43551</v>
      </c>
      <c r="G182" s="79">
        <v>43556</v>
      </c>
      <c r="H182" s="79">
        <v>43739</v>
      </c>
    </row>
    <row r="183" spans="2:8" hidden="1" x14ac:dyDescent="0.35">
      <c r="B183" s="69" t="s">
        <v>326</v>
      </c>
      <c r="C183" s="69" t="s">
        <v>328</v>
      </c>
      <c r="D183" s="69">
        <v>183</v>
      </c>
      <c r="E183" s="79">
        <v>42642</v>
      </c>
      <c r="F183" s="79">
        <v>43734</v>
      </c>
      <c r="G183" s="79">
        <v>43739</v>
      </c>
      <c r="H183" s="79">
        <v>43922</v>
      </c>
    </row>
    <row r="184" spans="2:8" hidden="1" x14ac:dyDescent="0.35">
      <c r="B184" s="69" t="s">
        <v>326</v>
      </c>
      <c r="C184" s="69" t="s">
        <v>329</v>
      </c>
      <c r="D184" s="69">
        <v>183</v>
      </c>
      <c r="E184" s="79">
        <v>42824</v>
      </c>
      <c r="F184" s="79">
        <v>43917</v>
      </c>
      <c r="G184" s="79">
        <v>43922</v>
      </c>
      <c r="H184" s="79">
        <v>44105</v>
      </c>
    </row>
    <row r="185" spans="2:8" hidden="1" x14ac:dyDescent="0.35">
      <c r="B185" s="69" t="s">
        <v>326</v>
      </c>
      <c r="C185" s="69" t="s">
        <v>330</v>
      </c>
      <c r="D185" s="69">
        <v>182</v>
      </c>
      <c r="E185" s="79">
        <v>43006</v>
      </c>
      <c r="F185" s="79">
        <v>44102</v>
      </c>
      <c r="G185" s="79">
        <v>44105</v>
      </c>
      <c r="H185" s="79">
        <v>44287</v>
      </c>
    </row>
    <row r="186" spans="2:8" hidden="1" x14ac:dyDescent="0.35">
      <c r="B186" s="69" t="s">
        <v>326</v>
      </c>
      <c r="C186" s="69" t="s">
        <v>331</v>
      </c>
      <c r="D186" s="69">
        <v>183</v>
      </c>
      <c r="E186" s="79">
        <v>43187</v>
      </c>
      <c r="F186" s="79">
        <v>44284</v>
      </c>
      <c r="G186" s="79">
        <v>44287</v>
      </c>
      <c r="H186" s="79">
        <v>44470</v>
      </c>
    </row>
    <row r="187" spans="2:8" hidden="1" x14ac:dyDescent="0.35">
      <c r="B187" s="66" t="s">
        <v>326</v>
      </c>
      <c r="C187" s="66" t="s">
        <v>332</v>
      </c>
      <c r="D187" s="66">
        <v>182</v>
      </c>
      <c r="E187" s="73">
        <v>43370</v>
      </c>
      <c r="F187" s="73">
        <v>44467</v>
      </c>
      <c r="G187" s="73">
        <v>44470</v>
      </c>
      <c r="H187" s="73">
        <v>44652</v>
      </c>
    </row>
    <row r="188" spans="2:8" hidden="1" x14ac:dyDescent="0.35">
      <c r="B188" s="66" t="s">
        <v>326</v>
      </c>
      <c r="C188" s="66" t="s">
        <v>333</v>
      </c>
      <c r="D188" s="66">
        <v>183</v>
      </c>
      <c r="E188" s="73">
        <v>43552</v>
      </c>
      <c r="F188" s="73">
        <v>44649</v>
      </c>
      <c r="G188" s="73">
        <f t="shared" ref="G188:G193" si="30">H187</f>
        <v>44652</v>
      </c>
      <c r="H188" s="73">
        <f>EDATE(H187, 6)</f>
        <v>44835</v>
      </c>
    </row>
    <row r="189" spans="2:8" hidden="1" x14ac:dyDescent="0.35">
      <c r="B189" s="66" t="s">
        <v>326</v>
      </c>
      <c r="C189" s="66" t="s">
        <v>334</v>
      </c>
      <c r="D189" s="66">
        <v>182</v>
      </c>
      <c r="E189" s="73">
        <v>43735</v>
      </c>
      <c r="F189" s="73">
        <v>44832</v>
      </c>
      <c r="G189" s="73">
        <f t="shared" si="30"/>
        <v>44835</v>
      </c>
      <c r="H189" s="73">
        <f t="shared" ref="H189:H193" si="31">EDATE(H188, 6)</f>
        <v>45017</v>
      </c>
    </row>
    <row r="190" spans="2:8" hidden="1" x14ac:dyDescent="0.35">
      <c r="B190" s="66" t="s">
        <v>326</v>
      </c>
      <c r="C190" s="66" t="s">
        <v>335</v>
      </c>
      <c r="D190" s="66">
        <v>183</v>
      </c>
      <c r="E190" s="73">
        <v>43920</v>
      </c>
      <c r="F190" s="73">
        <v>45014</v>
      </c>
      <c r="G190" s="73">
        <f t="shared" si="30"/>
        <v>45017</v>
      </c>
      <c r="H190" s="73">
        <f t="shared" si="31"/>
        <v>45200</v>
      </c>
    </row>
    <row r="191" spans="2:8" hidden="1" x14ac:dyDescent="0.35">
      <c r="B191" s="66" t="s">
        <v>326</v>
      </c>
      <c r="C191" s="66" t="s">
        <v>336</v>
      </c>
      <c r="D191" s="66">
        <v>183</v>
      </c>
      <c r="E191" s="73">
        <v>44103</v>
      </c>
      <c r="F191" s="73">
        <v>45196</v>
      </c>
      <c r="G191" s="73">
        <f t="shared" si="30"/>
        <v>45200</v>
      </c>
      <c r="H191" s="73">
        <f t="shared" si="31"/>
        <v>45383</v>
      </c>
    </row>
    <row r="192" spans="2:8" hidden="1" x14ac:dyDescent="0.35">
      <c r="B192" s="66" t="s">
        <v>326</v>
      </c>
      <c r="C192" s="66" t="s">
        <v>337</v>
      </c>
      <c r="D192" s="66">
        <v>183</v>
      </c>
      <c r="E192" s="73">
        <v>44285</v>
      </c>
      <c r="F192" s="73">
        <v>45377</v>
      </c>
      <c r="G192" s="73">
        <f t="shared" si="30"/>
        <v>45383</v>
      </c>
      <c r="H192" s="73">
        <f t="shared" si="31"/>
        <v>45566</v>
      </c>
    </row>
    <row r="193" spans="2:8" hidden="1" x14ac:dyDescent="0.35">
      <c r="B193" s="66" t="s">
        <v>326</v>
      </c>
      <c r="C193" s="66" t="s">
        <v>338</v>
      </c>
      <c r="D193" s="66">
        <v>182</v>
      </c>
      <c r="E193" s="73">
        <v>44468</v>
      </c>
      <c r="F193" s="73">
        <v>45561</v>
      </c>
      <c r="G193" s="73">
        <f t="shared" si="30"/>
        <v>45566</v>
      </c>
      <c r="H193" s="73">
        <f t="shared" si="31"/>
        <v>45748</v>
      </c>
    </row>
    <row r="194" spans="2:8" hidden="1" x14ac:dyDescent="0.35">
      <c r="B194" s="122" t="s">
        <v>326</v>
      </c>
      <c r="C194" s="122" t="s">
        <v>339</v>
      </c>
      <c r="D194" s="122">
        <f>H194-G194</f>
        <v>183</v>
      </c>
      <c r="E194" s="123">
        <f>WORKDAY(F188, 1, 'Futures Bank holidays'!$K$2:$K$48)</f>
        <v>44650</v>
      </c>
      <c r="F194" s="123">
        <f>WORKDAY(G194, -3, 'Futures Bank holidays'!$K$2:$K$58)</f>
        <v>45743</v>
      </c>
      <c r="G194" s="123">
        <f>H193</f>
        <v>45748</v>
      </c>
      <c r="H194" s="123">
        <f>EDATE(H193, 6)</f>
        <v>45931</v>
      </c>
    </row>
    <row r="195" spans="2:8" x14ac:dyDescent="0.35">
      <c r="B195" s="122" t="s">
        <v>326</v>
      </c>
      <c r="C195" s="122" t="s">
        <v>340</v>
      </c>
      <c r="D195" s="122">
        <f>H195-G195</f>
        <v>182</v>
      </c>
      <c r="E195" s="123">
        <f>WORKDAY(F189, 1, 'Futures Bank holidays'!$K$2:$K$48)</f>
        <v>44833</v>
      </c>
      <c r="F195" s="123">
        <f>WORKDAY(G195, -3, 'Futures Bank holidays'!$K$2:$K$58)</f>
        <v>45926</v>
      </c>
      <c r="G195" s="123">
        <f>H194</f>
        <v>45931</v>
      </c>
      <c r="H195" s="123">
        <f>EDATE(H194, 6)</f>
        <v>46113</v>
      </c>
    </row>
    <row r="196" spans="2:8" x14ac:dyDescent="0.35">
      <c r="B196" s="122" t="s">
        <v>326</v>
      </c>
      <c r="C196" s="122" t="s">
        <v>341</v>
      </c>
      <c r="D196" s="122">
        <f>H196-G196</f>
        <v>183</v>
      </c>
      <c r="E196" s="123">
        <f>WORKDAY(F190, 1, 'Futures Bank holidays'!$K$2:$K$48)</f>
        <v>45015</v>
      </c>
      <c r="F196" s="123">
        <f>WORKDAY(G196, -3, 'Futures Bank holidays'!$K$2:$K$58)</f>
        <v>46108</v>
      </c>
      <c r="G196" s="123">
        <f>H195</f>
        <v>46113</v>
      </c>
      <c r="H196" s="123">
        <f>EDATE(H195, 6)</f>
        <v>46296</v>
      </c>
    </row>
    <row r="197" spans="2:8" x14ac:dyDescent="0.35">
      <c r="B197" s="122" t="s">
        <v>326</v>
      </c>
      <c r="C197" s="122" t="s">
        <v>342</v>
      </c>
      <c r="D197" s="122">
        <f>H197-G197</f>
        <v>182</v>
      </c>
      <c r="E197" s="123">
        <f>WORKDAY(F191, 1, 'Futures Bank holidays'!$K$2:$K$48)</f>
        <v>45197</v>
      </c>
      <c r="F197" s="123">
        <f>WORKDAY(G197, -3, 'Futures Bank holidays'!$K$2:$K$58)</f>
        <v>46293</v>
      </c>
      <c r="G197" s="123">
        <f>H196</f>
        <v>46296</v>
      </c>
      <c r="H197" s="123">
        <f>EDATE(H196, 6)</f>
        <v>46478</v>
      </c>
    </row>
    <row r="198" spans="2:8" x14ac:dyDescent="0.35">
      <c r="B198" s="80" t="s">
        <v>326</v>
      </c>
      <c r="C198" s="80" t="s">
        <v>343</v>
      </c>
      <c r="D198" s="80">
        <f t="shared" ref="D198:D199" si="32">H198-G198</f>
        <v>183</v>
      </c>
      <c r="E198" s="81">
        <f>WORKDAY(F192, 1, 'Futures Bank holidays'!$K$2:$K$48)</f>
        <v>45378</v>
      </c>
      <c r="F198" s="81">
        <f>WORKDAY(G198, -3, 'Futures Bank holidays'!$K$2:$K$58)</f>
        <v>46471</v>
      </c>
      <c r="G198" s="81">
        <f t="shared" ref="G198:G199" si="33">H197</f>
        <v>46478</v>
      </c>
      <c r="H198" s="81">
        <f t="shared" ref="H198:H207" si="34">EDATE(H197, 6)</f>
        <v>46661</v>
      </c>
    </row>
    <row r="199" spans="2:8" ht="14.25" customHeight="1" x14ac:dyDescent="0.35">
      <c r="B199" s="80" t="s">
        <v>326</v>
      </c>
      <c r="C199" s="80" t="s">
        <v>344</v>
      </c>
      <c r="D199" s="80">
        <f t="shared" si="32"/>
        <v>183</v>
      </c>
      <c r="E199" s="81">
        <f>WORKDAY(F193, 1, 'Futures Bank holidays'!$K$2:$K$48)</f>
        <v>45562</v>
      </c>
      <c r="F199" s="81">
        <f>WORKDAY(G199, -3, 'Futures Bank holidays'!$K$2:$K$58)</f>
        <v>46658</v>
      </c>
      <c r="G199" s="81">
        <f t="shared" si="33"/>
        <v>46661</v>
      </c>
      <c r="H199" s="81">
        <f t="shared" si="34"/>
        <v>46844</v>
      </c>
    </row>
    <row r="200" spans="2:8" ht="14.25" customHeight="1" x14ac:dyDescent="0.35">
      <c r="B200" s="80" t="s">
        <v>326</v>
      </c>
      <c r="C200" s="80" t="s">
        <v>345</v>
      </c>
      <c r="D200" s="80">
        <f t="shared" ref="D200:D207" si="35">H200-G200</f>
        <v>183</v>
      </c>
      <c r="E200" s="81">
        <f>WORKDAY(F194, 1, 'Futures Bank holidays'!$K$2:$K$48)</f>
        <v>45744</v>
      </c>
      <c r="F200" s="81">
        <f>WORKDAY(G200, -3, 'Futures Bank holidays'!$K$2:$K$58)</f>
        <v>46841</v>
      </c>
      <c r="G200" s="81">
        <f t="shared" ref="G200:G207" si="36">H199</f>
        <v>46844</v>
      </c>
      <c r="H200" s="81">
        <f t="shared" si="34"/>
        <v>47027</v>
      </c>
    </row>
    <row r="201" spans="2:8" ht="14.25" customHeight="1" x14ac:dyDescent="0.35">
      <c r="B201" s="80" t="s">
        <v>326</v>
      </c>
      <c r="C201" s="80" t="s">
        <v>346</v>
      </c>
      <c r="D201" s="80">
        <f t="shared" si="35"/>
        <v>182</v>
      </c>
      <c r="E201" s="81">
        <f>WORKDAY(F195, 1, 'Futures Bank holidays'!$K$2:$K$48)</f>
        <v>45929</v>
      </c>
      <c r="F201" s="81">
        <f>WORKDAY(G201, -3, 'Futures Bank holidays'!$K$2:$K$58)</f>
        <v>47023</v>
      </c>
      <c r="G201" s="81">
        <f t="shared" si="36"/>
        <v>47027</v>
      </c>
      <c r="H201" s="81">
        <f t="shared" si="34"/>
        <v>47209</v>
      </c>
    </row>
    <row r="202" spans="2:8" ht="14.25" customHeight="1" x14ac:dyDescent="0.35">
      <c r="B202" s="80" t="s">
        <v>326</v>
      </c>
      <c r="C202" s="80" t="s">
        <v>347</v>
      </c>
      <c r="D202" s="80">
        <f t="shared" si="35"/>
        <v>183</v>
      </c>
      <c r="E202" s="81">
        <f>WORKDAY(F196, 1, 'Futures Bank holidays'!$K$2:$K$48)</f>
        <v>46111</v>
      </c>
      <c r="F202" s="81">
        <f>WORKDAY(G202, -3, 'Futures Bank holidays'!$K$2:$K$58)</f>
        <v>47204</v>
      </c>
      <c r="G202" s="81">
        <f t="shared" si="36"/>
        <v>47209</v>
      </c>
      <c r="H202" s="81">
        <f t="shared" si="34"/>
        <v>47392</v>
      </c>
    </row>
    <row r="203" spans="2:8" ht="14.25" customHeight="1" x14ac:dyDescent="0.35">
      <c r="B203" s="80" t="s">
        <v>326</v>
      </c>
      <c r="C203" s="80" t="s">
        <v>348</v>
      </c>
      <c r="D203" s="80">
        <f t="shared" si="35"/>
        <v>182</v>
      </c>
      <c r="E203" s="81">
        <f>WORKDAY(F197, 1, 'Futures Bank holidays'!$K$2:$K$48)</f>
        <v>46294</v>
      </c>
      <c r="F203" s="81">
        <f>WORKDAY(G203, -3, 'Futures Bank holidays'!$K$2:$K$58)</f>
        <v>47387</v>
      </c>
      <c r="G203" s="81">
        <f t="shared" si="36"/>
        <v>47392</v>
      </c>
      <c r="H203" s="81">
        <f t="shared" si="34"/>
        <v>47574</v>
      </c>
    </row>
    <row r="204" spans="2:8" ht="14.25" hidden="1" customHeight="1" x14ac:dyDescent="0.35">
      <c r="B204" s="80" t="s">
        <v>326</v>
      </c>
      <c r="C204" s="80" t="s">
        <v>349</v>
      </c>
      <c r="D204" s="80">
        <f t="shared" si="35"/>
        <v>183</v>
      </c>
      <c r="E204" s="81">
        <f>WORKDAY(F198, 1, 'Futures Bank holidays'!$K$2:$K$48)</f>
        <v>46476</v>
      </c>
      <c r="F204" s="81">
        <f>WORKDAY(G204, -3, 'Futures Bank holidays'!$K$2:$K$58)</f>
        <v>47569</v>
      </c>
      <c r="G204" s="81">
        <f t="shared" si="36"/>
        <v>47574</v>
      </c>
      <c r="H204" s="81">
        <f t="shared" si="34"/>
        <v>47757</v>
      </c>
    </row>
    <row r="205" spans="2:8" ht="14.25" hidden="1" customHeight="1" x14ac:dyDescent="0.35">
      <c r="B205" s="80" t="s">
        <v>326</v>
      </c>
      <c r="C205" s="80" t="s">
        <v>350</v>
      </c>
      <c r="D205" s="80">
        <f t="shared" si="35"/>
        <v>182</v>
      </c>
      <c r="E205" s="81">
        <f>WORKDAY(F199, 1, 'Futures Bank holidays'!$K$2:$K$48)</f>
        <v>46659</v>
      </c>
      <c r="F205" s="81">
        <f>WORKDAY(G205, -3, 'Futures Bank holidays'!$K$2:$K$58)</f>
        <v>47752</v>
      </c>
      <c r="G205" s="81">
        <f t="shared" si="36"/>
        <v>47757</v>
      </c>
      <c r="H205" s="81">
        <f t="shared" si="34"/>
        <v>47939</v>
      </c>
    </row>
    <row r="206" spans="2:8" ht="14.25" hidden="1" customHeight="1" x14ac:dyDescent="0.35">
      <c r="B206" s="80" t="s">
        <v>326</v>
      </c>
      <c r="C206" s="80" t="s">
        <v>351</v>
      </c>
      <c r="D206" s="80">
        <f t="shared" si="35"/>
        <v>183</v>
      </c>
      <c r="E206" s="81">
        <f>WORKDAY(F200, 1, 'Futures Bank holidays'!$K$2:$K$48)</f>
        <v>46842</v>
      </c>
      <c r="F206" s="81">
        <f>WORKDAY(G206, -3, 'Futures Bank holidays'!$K$2:$K$58)</f>
        <v>47934</v>
      </c>
      <c r="G206" s="81">
        <f t="shared" si="36"/>
        <v>47939</v>
      </c>
      <c r="H206" s="81">
        <f t="shared" si="34"/>
        <v>48122</v>
      </c>
    </row>
    <row r="207" spans="2:8" ht="14.25" hidden="1" customHeight="1" x14ac:dyDescent="0.35">
      <c r="B207" s="80" t="s">
        <v>326</v>
      </c>
      <c r="C207" s="80" t="s">
        <v>352</v>
      </c>
      <c r="D207" s="80">
        <f t="shared" si="35"/>
        <v>183</v>
      </c>
      <c r="E207" s="81">
        <f>WORKDAY(F201, 1, 'Futures Bank holidays'!$K$2:$K$48)</f>
        <v>47024</v>
      </c>
      <c r="F207" s="81">
        <f>WORKDAY(G207, -3, 'Futures Bank holidays'!$K$2:$K$58)</f>
        <v>48117</v>
      </c>
      <c r="G207" s="81">
        <f t="shared" si="36"/>
        <v>48122</v>
      </c>
      <c r="H207" s="81">
        <f t="shared" si="34"/>
        <v>48305</v>
      </c>
    </row>
    <row r="208" spans="2:8" hidden="1" x14ac:dyDescent="0.35">
      <c r="B208" s="69" t="s">
        <v>353</v>
      </c>
      <c r="C208" s="69" t="s">
        <v>354</v>
      </c>
      <c r="D208" s="69">
        <v>365</v>
      </c>
      <c r="E208" s="79">
        <v>41271</v>
      </c>
      <c r="F208" s="79">
        <v>43461</v>
      </c>
      <c r="G208" s="79">
        <v>43466</v>
      </c>
      <c r="H208" s="79">
        <v>43831</v>
      </c>
    </row>
    <row r="209" spans="2:8" hidden="1" x14ac:dyDescent="0.35">
      <c r="B209" s="69" t="s">
        <v>353</v>
      </c>
      <c r="C209" s="69" t="s">
        <v>355</v>
      </c>
      <c r="D209" s="69">
        <v>366</v>
      </c>
      <c r="E209" s="79">
        <v>41638</v>
      </c>
      <c r="F209" s="79">
        <v>43826</v>
      </c>
      <c r="G209" s="79">
        <v>43831</v>
      </c>
      <c r="H209" s="79">
        <v>44197</v>
      </c>
    </row>
    <row r="210" spans="2:8" hidden="1" x14ac:dyDescent="0.35">
      <c r="B210" s="66" t="s">
        <v>353</v>
      </c>
      <c r="C210" s="66" t="s">
        <v>356</v>
      </c>
      <c r="D210" s="66">
        <v>365</v>
      </c>
      <c r="E210" s="73">
        <v>42003</v>
      </c>
      <c r="F210" s="73">
        <v>44194</v>
      </c>
      <c r="G210" s="73">
        <v>44197</v>
      </c>
      <c r="H210" s="73">
        <v>44562</v>
      </c>
    </row>
    <row r="211" spans="2:8" hidden="1" x14ac:dyDescent="0.35">
      <c r="B211" s="66" t="s">
        <v>353</v>
      </c>
      <c r="C211" s="66" t="s">
        <v>357</v>
      </c>
      <c r="D211" s="66">
        <v>365</v>
      </c>
      <c r="E211" s="73">
        <v>42368</v>
      </c>
      <c r="F211" s="73">
        <v>44559</v>
      </c>
      <c r="G211" s="73">
        <f>H210</f>
        <v>44562</v>
      </c>
      <c r="H211" s="73">
        <f>EDATE(H210, 12)</f>
        <v>44927</v>
      </c>
    </row>
    <row r="212" spans="2:8" hidden="1" x14ac:dyDescent="0.35">
      <c r="B212" s="66" t="s">
        <v>353</v>
      </c>
      <c r="C212" s="66" t="s">
        <v>358</v>
      </c>
      <c r="D212" s="66">
        <v>365</v>
      </c>
      <c r="E212" s="73">
        <v>42733</v>
      </c>
      <c r="F212" s="73">
        <v>44923</v>
      </c>
      <c r="G212" s="73">
        <f t="shared" ref="G212:G217" si="37">H211</f>
        <v>44927</v>
      </c>
      <c r="H212" s="73">
        <f t="shared" ref="H212:H217" si="38">EDATE(H211, 12)</f>
        <v>45292</v>
      </c>
    </row>
    <row r="213" spans="2:8" hidden="1" x14ac:dyDescent="0.35">
      <c r="B213" s="66" t="s">
        <v>353</v>
      </c>
      <c r="C213" s="66" t="s">
        <v>359</v>
      </c>
      <c r="D213" s="66">
        <v>366</v>
      </c>
      <c r="E213" s="73">
        <v>43097</v>
      </c>
      <c r="F213" s="73">
        <v>45287</v>
      </c>
      <c r="G213" s="73">
        <f t="shared" si="37"/>
        <v>45292</v>
      </c>
      <c r="H213" s="73">
        <f t="shared" si="38"/>
        <v>45658</v>
      </c>
    </row>
    <row r="214" spans="2:8" hidden="1" x14ac:dyDescent="0.35">
      <c r="B214" s="66" t="s">
        <v>353</v>
      </c>
      <c r="C214" s="66" t="s">
        <v>360</v>
      </c>
      <c r="D214" s="66">
        <v>365</v>
      </c>
      <c r="E214" s="73">
        <v>43462</v>
      </c>
      <c r="F214" s="73">
        <v>45653</v>
      </c>
      <c r="G214" s="73">
        <f t="shared" si="37"/>
        <v>45658</v>
      </c>
      <c r="H214" s="73">
        <f t="shared" si="38"/>
        <v>46023</v>
      </c>
    </row>
    <row r="215" spans="2:8" hidden="1" x14ac:dyDescent="0.35">
      <c r="B215" s="66" t="s">
        <v>353</v>
      </c>
      <c r="C215" s="66" t="s">
        <v>361</v>
      </c>
      <c r="D215" s="66">
        <v>365</v>
      </c>
      <c r="E215" s="73">
        <v>43829</v>
      </c>
      <c r="F215" s="73">
        <v>46020</v>
      </c>
      <c r="G215" s="73">
        <f t="shared" si="37"/>
        <v>46023</v>
      </c>
      <c r="H215" s="73">
        <f t="shared" si="38"/>
        <v>46388</v>
      </c>
    </row>
    <row r="216" spans="2:8" hidden="1" x14ac:dyDescent="0.35">
      <c r="B216" s="66" t="s">
        <v>353</v>
      </c>
      <c r="C216" s="66" t="s">
        <v>362</v>
      </c>
      <c r="D216" s="66">
        <v>365</v>
      </c>
      <c r="E216" s="73">
        <v>44195</v>
      </c>
      <c r="F216" s="73">
        <v>46385</v>
      </c>
      <c r="G216" s="73">
        <f t="shared" si="37"/>
        <v>46388</v>
      </c>
      <c r="H216" s="73">
        <f t="shared" si="38"/>
        <v>46753</v>
      </c>
    </row>
    <row r="217" spans="2:8" hidden="1" x14ac:dyDescent="0.35">
      <c r="B217" s="66" t="s">
        <v>353</v>
      </c>
      <c r="C217" s="66" t="s">
        <v>363</v>
      </c>
      <c r="D217" s="66">
        <v>366</v>
      </c>
      <c r="E217" s="73">
        <v>44560</v>
      </c>
      <c r="F217" s="73">
        <v>46750</v>
      </c>
      <c r="G217" s="73">
        <f t="shared" si="37"/>
        <v>46753</v>
      </c>
      <c r="H217" s="73">
        <f t="shared" si="38"/>
        <v>47119</v>
      </c>
    </row>
    <row r="218" spans="2:8" x14ac:dyDescent="0.35">
      <c r="B218" s="122" t="s">
        <v>353</v>
      </c>
      <c r="C218" s="122" t="s">
        <v>364</v>
      </c>
      <c r="D218" s="122">
        <f>H218-G218</f>
        <v>365</v>
      </c>
      <c r="E218" s="123">
        <f>WORKDAY(F212, 1, 'Futures Bank holidays'!$K$2:$K$48)</f>
        <v>44924</v>
      </c>
      <c r="F218" s="123">
        <f>WORKDAY(G218, -3, 'Futures Bank holidays'!$K$2:$K$58)</f>
        <v>47114</v>
      </c>
      <c r="G218" s="123">
        <f>H217</f>
        <v>47119</v>
      </c>
      <c r="H218" s="123">
        <f>EDATE(H217, 12)</f>
        <v>47484</v>
      </c>
    </row>
    <row r="219" spans="2:8" x14ac:dyDescent="0.35">
      <c r="B219" s="122" t="s">
        <v>353</v>
      </c>
      <c r="C219" s="122" t="s">
        <v>365</v>
      </c>
      <c r="D219" s="122">
        <f>H219-G219</f>
        <v>365</v>
      </c>
      <c r="E219" s="123">
        <f>WORKDAY(F213, 1, 'Futures Bank holidays'!$K$2:$K$48)</f>
        <v>45288</v>
      </c>
      <c r="F219" s="123">
        <f>WORKDAY(G219, -3, 'Futures Bank holidays'!$K$2:$K$58)</f>
        <v>47479</v>
      </c>
      <c r="G219" s="123">
        <f>H218</f>
        <v>47484</v>
      </c>
      <c r="H219" s="123">
        <f>EDATE(H218, 12)</f>
        <v>47849</v>
      </c>
    </row>
    <row r="220" spans="2:8" x14ac:dyDescent="0.35">
      <c r="B220" s="80" t="s">
        <v>353</v>
      </c>
      <c r="C220" s="80" t="s">
        <v>366</v>
      </c>
      <c r="D220" s="80">
        <f>H220-G220</f>
        <v>365</v>
      </c>
      <c r="E220" s="81">
        <f>WORKDAY(F214, 1, 'Futures Bank holidays'!$K$2:$K$48)</f>
        <v>45656</v>
      </c>
      <c r="F220" s="81">
        <f>WORKDAY(G220, -3, 'Futures Bank holidays'!$K$2:$K$58)</f>
        <v>47844</v>
      </c>
      <c r="G220" s="81">
        <f>H219</f>
        <v>47849</v>
      </c>
      <c r="H220" s="81">
        <f>EDATE(H219, 12)</f>
        <v>48214</v>
      </c>
    </row>
    <row r="221" spans="2:8" x14ac:dyDescent="0.35">
      <c r="B221" s="80" t="s">
        <v>353</v>
      </c>
      <c r="C221" s="80" t="s">
        <v>367</v>
      </c>
      <c r="D221" s="80">
        <f t="shared" ref="D221:D223" si="39">H221-G221</f>
        <v>366</v>
      </c>
      <c r="E221" s="81">
        <f>WORKDAY(F215, 1, 'Futures Bank holidays'!$K$2:$K$48)</f>
        <v>46021</v>
      </c>
      <c r="F221" s="81">
        <f>WORKDAY(G221, -3, 'Futures Bank holidays'!$K$2:$K$58)</f>
        <v>48211</v>
      </c>
      <c r="G221" s="81">
        <f t="shared" ref="G221:G223" si="40">H220</f>
        <v>48214</v>
      </c>
      <c r="H221" s="81">
        <f t="shared" ref="H221:H223" si="41">EDATE(H220, 12)</f>
        <v>48580</v>
      </c>
    </row>
    <row r="222" spans="2:8" x14ac:dyDescent="0.35">
      <c r="B222" s="80" t="s">
        <v>353</v>
      </c>
      <c r="C222" s="80" t="s">
        <v>368</v>
      </c>
      <c r="D222" s="80">
        <f t="shared" si="39"/>
        <v>365</v>
      </c>
      <c r="E222" s="81">
        <f>WORKDAY(F216, 1, 'Futures Bank holidays'!$K$2:$K$48)</f>
        <v>46386</v>
      </c>
      <c r="F222" s="81">
        <f>WORKDAY(G222, -3, 'Futures Bank holidays'!$K$2:$K$58)</f>
        <v>48577</v>
      </c>
      <c r="G222" s="81">
        <f t="shared" si="40"/>
        <v>48580</v>
      </c>
      <c r="H222" s="81">
        <f t="shared" si="41"/>
        <v>48945</v>
      </c>
    </row>
    <row r="223" spans="2:8" x14ac:dyDescent="0.35">
      <c r="B223" s="80" t="s">
        <v>353</v>
      </c>
      <c r="C223" s="80" t="s">
        <v>369</v>
      </c>
      <c r="D223" s="80">
        <f t="shared" si="39"/>
        <v>365</v>
      </c>
      <c r="E223" s="81">
        <f>WORKDAY(F217, 1, 'Futures Bank holidays'!$K$2:$K$48)</f>
        <v>46751</v>
      </c>
      <c r="F223" s="81">
        <f>WORKDAY(G223, -3, 'Futures Bank holidays'!$K$2:$K$58)</f>
        <v>48941</v>
      </c>
      <c r="G223" s="81">
        <f t="shared" si="40"/>
        <v>48945</v>
      </c>
      <c r="H223" s="81">
        <f t="shared" si="41"/>
        <v>49310</v>
      </c>
    </row>
  </sheetData>
  <mergeCells count="2">
    <mergeCell ref="B2:H3"/>
    <mergeCell ref="B5:C5"/>
  </mergeCells>
  <phoneticPr fontId="30" type="noConversion"/>
  <pageMargins left="0.7" right="0.7" top="0.75" bottom="0.75" header="0.3" footer="0.3"/>
  <pageSetup paperSize="9" orientation="portrait" r:id="rId1"/>
  <headerFooter>
    <oddFooter>&amp;C_x000D_&amp;1#&amp;"Aptos"&amp;10&amp;K000000 External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3E7F5-E284-4C2C-AB75-84161FE786C8}">
  <sheetPr>
    <tabColor theme="9" tint="0.79998168889431442"/>
  </sheetPr>
  <dimension ref="A1:I151"/>
  <sheetViews>
    <sheetView showGridLines="0" tabSelected="1" zoomScale="85" zoomScaleNormal="85" workbookViewId="0">
      <selection activeCell="F84" sqref="F84"/>
    </sheetView>
  </sheetViews>
  <sheetFormatPr defaultColWidth="11.453125" defaultRowHeight="14.5" x14ac:dyDescent="0.35"/>
  <cols>
    <col min="1" max="1" width="1.453125" style="1" customWidth="1"/>
    <col min="2" max="8" width="25.7265625" style="71" customWidth="1"/>
    <col min="9" max="9" width="11.453125" style="1"/>
    <col min="12" max="12" width="15.1796875" bestFit="1" customWidth="1"/>
  </cols>
  <sheetData>
    <row r="1" spans="1:8" s="1" customFormat="1" ht="7.5" customHeight="1" x14ac:dyDescent="0.35">
      <c r="B1" s="72"/>
      <c r="C1" s="72"/>
      <c r="D1" s="72"/>
      <c r="E1" s="72"/>
      <c r="F1" s="72"/>
      <c r="G1" s="72"/>
      <c r="H1" s="72"/>
    </row>
    <row r="2" spans="1:8" s="1" customFormat="1" ht="15" customHeight="1" x14ac:dyDescent="0.35">
      <c r="B2" s="187" t="s">
        <v>370</v>
      </c>
      <c r="C2" s="187"/>
      <c r="D2" s="187"/>
      <c r="E2" s="187"/>
      <c r="F2" s="187"/>
      <c r="G2" s="187"/>
      <c r="H2" s="187"/>
    </row>
    <row r="3" spans="1:8" s="1" customFormat="1" ht="15.75" customHeight="1" x14ac:dyDescent="0.35">
      <c r="B3" s="187"/>
      <c r="C3" s="187"/>
      <c r="D3" s="187"/>
      <c r="E3" s="187"/>
      <c r="F3" s="187"/>
      <c r="G3" s="187"/>
      <c r="H3" s="187"/>
    </row>
    <row r="4" spans="1:8" s="1" customFormat="1" ht="8.25" customHeight="1" x14ac:dyDescent="0.35">
      <c r="D4" s="72"/>
      <c r="E4" s="72"/>
      <c r="F4" s="72"/>
      <c r="G4" s="72"/>
      <c r="H4" s="72"/>
    </row>
    <row r="5" spans="1:8" ht="60" customHeight="1" x14ac:dyDescent="0.35">
      <c r="A5" s="102"/>
      <c r="B5" s="188" t="s">
        <v>142</v>
      </c>
      <c r="C5" s="188"/>
      <c r="D5" s="78" t="s">
        <v>143</v>
      </c>
      <c r="E5" s="78" t="s">
        <v>144</v>
      </c>
      <c r="F5" s="78" t="s">
        <v>145</v>
      </c>
      <c r="G5" s="78" t="s">
        <v>146</v>
      </c>
      <c r="H5" s="78" t="s">
        <v>147</v>
      </c>
    </row>
    <row r="6" spans="1:8" hidden="1" x14ac:dyDescent="0.35">
      <c r="B6" s="103" t="s">
        <v>148</v>
      </c>
      <c r="C6" s="103" t="s">
        <v>173</v>
      </c>
      <c r="D6" s="104">
        <v>31</v>
      </c>
      <c r="E6" s="105">
        <v>44012</v>
      </c>
      <c r="F6" s="105">
        <v>44195</v>
      </c>
      <c r="G6" s="105">
        <v>44197</v>
      </c>
      <c r="H6" s="105">
        <v>44228</v>
      </c>
    </row>
    <row r="7" spans="1:8" hidden="1" x14ac:dyDescent="0.35">
      <c r="B7" s="103" t="s">
        <v>148</v>
      </c>
      <c r="C7" s="103" t="s">
        <v>174</v>
      </c>
      <c r="D7" s="104">
        <v>28</v>
      </c>
      <c r="E7" s="105">
        <v>44043</v>
      </c>
      <c r="F7" s="105">
        <v>44224</v>
      </c>
      <c r="G7" s="105">
        <v>44228</v>
      </c>
      <c r="H7" s="105">
        <v>44256</v>
      </c>
    </row>
    <row r="8" spans="1:8" hidden="1" x14ac:dyDescent="0.35">
      <c r="B8" s="103" t="s">
        <v>148</v>
      </c>
      <c r="C8" s="103" t="s">
        <v>175</v>
      </c>
      <c r="D8" s="104">
        <v>31</v>
      </c>
      <c r="E8" s="105">
        <v>44074</v>
      </c>
      <c r="F8" s="105">
        <v>44252</v>
      </c>
      <c r="G8" s="105">
        <v>44256</v>
      </c>
      <c r="H8" s="105">
        <v>44287</v>
      </c>
    </row>
    <row r="9" spans="1:8" hidden="1" x14ac:dyDescent="0.35">
      <c r="A9" s="101"/>
      <c r="B9" s="103" t="s">
        <v>148</v>
      </c>
      <c r="C9" s="103" t="s">
        <v>176</v>
      </c>
      <c r="D9" s="104">
        <v>30</v>
      </c>
      <c r="E9" s="105">
        <v>44104</v>
      </c>
      <c r="F9" s="105">
        <v>44285</v>
      </c>
      <c r="G9" s="105">
        <v>44287</v>
      </c>
      <c r="H9" s="105">
        <v>44317</v>
      </c>
    </row>
    <row r="10" spans="1:8" hidden="1" x14ac:dyDescent="0.35">
      <c r="B10" s="103" t="s">
        <v>148</v>
      </c>
      <c r="C10" s="103" t="s">
        <v>177</v>
      </c>
      <c r="D10" s="104">
        <v>31</v>
      </c>
      <c r="E10" s="105">
        <v>44134</v>
      </c>
      <c r="F10" s="105">
        <v>44315</v>
      </c>
      <c r="G10" s="105">
        <v>44317</v>
      </c>
      <c r="H10" s="105">
        <v>44348</v>
      </c>
    </row>
    <row r="11" spans="1:8" hidden="1" x14ac:dyDescent="0.35">
      <c r="B11" s="103" t="s">
        <v>148</v>
      </c>
      <c r="C11" s="103" t="s">
        <v>178</v>
      </c>
      <c r="D11" s="104">
        <v>30</v>
      </c>
      <c r="E11" s="105">
        <v>44165</v>
      </c>
      <c r="F11" s="105">
        <v>44344</v>
      </c>
      <c r="G11" s="105">
        <v>44348</v>
      </c>
      <c r="H11" s="105">
        <v>44378</v>
      </c>
    </row>
    <row r="12" spans="1:8" hidden="1" x14ac:dyDescent="0.35">
      <c r="B12" s="103" t="s">
        <v>148</v>
      </c>
      <c r="C12" s="103" t="s">
        <v>179</v>
      </c>
      <c r="D12" s="104">
        <v>31</v>
      </c>
      <c r="E12" s="105">
        <v>44196</v>
      </c>
      <c r="F12" s="105">
        <v>44376</v>
      </c>
      <c r="G12" s="105">
        <v>44378</v>
      </c>
      <c r="H12" s="105">
        <v>44409</v>
      </c>
    </row>
    <row r="13" spans="1:8" hidden="1" x14ac:dyDescent="0.35">
      <c r="B13" s="103" t="s">
        <v>148</v>
      </c>
      <c r="C13" s="103" t="s">
        <v>180</v>
      </c>
      <c r="D13" s="104">
        <v>31</v>
      </c>
      <c r="E13" s="105">
        <v>44225</v>
      </c>
      <c r="F13" s="105">
        <v>44406</v>
      </c>
      <c r="G13" s="105">
        <v>44409</v>
      </c>
      <c r="H13" s="105">
        <v>44440</v>
      </c>
    </row>
    <row r="14" spans="1:8" hidden="1" x14ac:dyDescent="0.35">
      <c r="B14" s="103" t="s">
        <v>148</v>
      </c>
      <c r="C14" s="103" t="s">
        <v>181</v>
      </c>
      <c r="D14" s="104">
        <v>30</v>
      </c>
      <c r="E14" s="105">
        <v>44253</v>
      </c>
      <c r="F14" s="105">
        <v>44438</v>
      </c>
      <c r="G14" s="105">
        <v>44440</v>
      </c>
      <c r="H14" s="105">
        <v>44470</v>
      </c>
    </row>
    <row r="15" spans="1:8" hidden="1" x14ac:dyDescent="0.35">
      <c r="B15" s="103" t="s">
        <v>148</v>
      </c>
      <c r="C15" s="103" t="s">
        <v>182</v>
      </c>
      <c r="D15" s="104">
        <v>31</v>
      </c>
      <c r="E15" s="105">
        <v>44286</v>
      </c>
      <c r="F15" s="105">
        <v>44468</v>
      </c>
      <c r="G15" s="105">
        <v>44470</v>
      </c>
      <c r="H15" s="105">
        <v>44501</v>
      </c>
    </row>
    <row r="16" spans="1:8" hidden="1" x14ac:dyDescent="0.35">
      <c r="B16" s="103" t="s">
        <v>148</v>
      </c>
      <c r="C16" s="103" t="s">
        <v>183</v>
      </c>
      <c r="D16" s="104">
        <v>30</v>
      </c>
      <c r="E16" s="105">
        <v>44316</v>
      </c>
      <c r="F16" s="105">
        <v>44497</v>
      </c>
      <c r="G16" s="105">
        <v>44501</v>
      </c>
      <c r="H16" s="105">
        <v>44531</v>
      </c>
    </row>
    <row r="17" spans="2:8" hidden="1" x14ac:dyDescent="0.35">
      <c r="B17" s="103" t="s">
        <v>148</v>
      </c>
      <c r="C17" s="103" t="s">
        <v>184</v>
      </c>
      <c r="D17" s="104">
        <v>31</v>
      </c>
      <c r="E17" s="105">
        <v>44347</v>
      </c>
      <c r="F17" s="105">
        <v>44529</v>
      </c>
      <c r="G17" s="105">
        <v>44531</v>
      </c>
      <c r="H17" s="105">
        <v>44562</v>
      </c>
    </row>
    <row r="18" spans="2:8" hidden="1" x14ac:dyDescent="0.35">
      <c r="B18" s="103" t="s">
        <v>148</v>
      </c>
      <c r="C18" s="103" t="s">
        <v>185</v>
      </c>
      <c r="D18" s="104">
        <v>31</v>
      </c>
      <c r="E18" s="105">
        <v>44377</v>
      </c>
      <c r="F18" s="105">
        <v>44560</v>
      </c>
      <c r="G18" s="105">
        <v>44562</v>
      </c>
      <c r="H18" s="105">
        <v>44593</v>
      </c>
    </row>
    <row r="19" spans="2:8" hidden="1" x14ac:dyDescent="0.35">
      <c r="B19" s="103" t="s">
        <v>148</v>
      </c>
      <c r="C19" s="103" t="s">
        <v>186</v>
      </c>
      <c r="D19" s="104">
        <v>28</v>
      </c>
      <c r="E19" s="105">
        <v>44407</v>
      </c>
      <c r="F19" s="105">
        <v>44589</v>
      </c>
      <c r="G19" s="105">
        <v>44593</v>
      </c>
      <c r="H19" s="105">
        <v>44621</v>
      </c>
    </row>
    <row r="20" spans="2:8" hidden="1" x14ac:dyDescent="0.35">
      <c r="B20" s="103" t="s">
        <v>148</v>
      </c>
      <c r="C20" s="103" t="s">
        <v>187</v>
      </c>
      <c r="D20" s="104">
        <v>31</v>
      </c>
      <c r="E20" s="105">
        <v>44439</v>
      </c>
      <c r="F20" s="105">
        <v>44617</v>
      </c>
      <c r="G20" s="105">
        <v>44621</v>
      </c>
      <c r="H20" s="105">
        <v>44652</v>
      </c>
    </row>
    <row r="21" spans="2:8" hidden="1" x14ac:dyDescent="0.35">
      <c r="B21" s="103" t="s">
        <v>148</v>
      </c>
      <c r="C21" s="103" t="s">
        <v>188</v>
      </c>
      <c r="D21" s="104">
        <v>30</v>
      </c>
      <c r="E21" s="105">
        <v>44469</v>
      </c>
      <c r="F21" s="105">
        <v>44650</v>
      </c>
      <c r="G21" s="105">
        <v>44652</v>
      </c>
      <c r="H21" s="105">
        <v>44682</v>
      </c>
    </row>
    <row r="22" spans="2:8" hidden="1" x14ac:dyDescent="0.35">
      <c r="B22" s="103" t="s">
        <v>148</v>
      </c>
      <c r="C22" s="103" t="s">
        <v>189</v>
      </c>
      <c r="D22" s="104">
        <v>31</v>
      </c>
      <c r="E22" s="105">
        <v>44498</v>
      </c>
      <c r="F22" s="105">
        <v>44679</v>
      </c>
      <c r="G22" s="105">
        <v>44682</v>
      </c>
      <c r="H22" s="105">
        <v>44713</v>
      </c>
    </row>
    <row r="23" spans="2:8" hidden="1" x14ac:dyDescent="0.35">
      <c r="B23" s="103" t="s">
        <v>148</v>
      </c>
      <c r="C23" s="103" t="s">
        <v>190</v>
      </c>
      <c r="D23" s="104">
        <v>30</v>
      </c>
      <c r="E23" s="105">
        <v>44530</v>
      </c>
      <c r="F23" s="105">
        <v>44711</v>
      </c>
      <c r="G23" s="105">
        <v>44713</v>
      </c>
      <c r="H23" s="105">
        <v>44743</v>
      </c>
    </row>
    <row r="24" spans="2:8" hidden="1" x14ac:dyDescent="0.35">
      <c r="B24" s="103" t="s">
        <v>148</v>
      </c>
      <c r="C24" s="103" t="s">
        <v>191</v>
      </c>
      <c r="D24" s="104">
        <v>31</v>
      </c>
      <c r="E24" s="105">
        <v>44561</v>
      </c>
      <c r="F24" s="105">
        <v>44741</v>
      </c>
      <c r="G24" s="105">
        <v>44743</v>
      </c>
      <c r="H24" s="105">
        <v>44774</v>
      </c>
    </row>
    <row r="25" spans="2:8" hidden="1" x14ac:dyDescent="0.35">
      <c r="B25" s="103" t="s">
        <v>148</v>
      </c>
      <c r="C25" s="103" t="s">
        <v>192</v>
      </c>
      <c r="D25" s="104">
        <v>31</v>
      </c>
      <c r="E25" s="118">
        <v>44592</v>
      </c>
      <c r="F25" s="118">
        <f>WORKDAY(G25, -2, 'Futures Bank holidays'!$K$2:$K$36)</f>
        <v>44770</v>
      </c>
      <c r="G25" s="118">
        <f t="shared" ref="G25:G48" si="0">H24</f>
        <v>44774</v>
      </c>
      <c r="H25" s="118">
        <f t="shared" ref="H25:H84" si="1">EDATE(H24, 1)</f>
        <v>44805</v>
      </c>
    </row>
    <row r="26" spans="2:8" hidden="1" x14ac:dyDescent="0.35">
      <c r="B26" s="103" t="s">
        <v>148</v>
      </c>
      <c r="C26" s="103" t="s">
        <v>193</v>
      </c>
      <c r="D26" s="107">
        <f t="shared" ref="D26:D36" si="2">H26-G26</f>
        <v>30</v>
      </c>
      <c r="E26" s="118">
        <f>WORKDAY(F20, 1, 'Futures Bank holidays'!$K$2:$K$48)</f>
        <v>44620</v>
      </c>
      <c r="F26" s="118">
        <f>WORKDAY(G26, -2, 'Futures Bank holidays'!$K$2:$K$36)</f>
        <v>44803</v>
      </c>
      <c r="G26" s="118">
        <f t="shared" si="0"/>
        <v>44805</v>
      </c>
      <c r="H26" s="118">
        <f t="shared" si="1"/>
        <v>44835</v>
      </c>
    </row>
    <row r="27" spans="2:8" hidden="1" x14ac:dyDescent="0.35">
      <c r="B27" s="103" t="s">
        <v>148</v>
      </c>
      <c r="C27" s="103" t="s">
        <v>194</v>
      </c>
      <c r="D27" s="107">
        <f t="shared" si="2"/>
        <v>31</v>
      </c>
      <c r="E27" s="118">
        <f>WORKDAY(F21, 1, 'Futures Bank holidays'!$K$2:$K$48)</f>
        <v>44651</v>
      </c>
      <c r="F27" s="118">
        <f>WORKDAY(G27, -2, 'Futures Bank holidays'!$K$2:$K$36)</f>
        <v>44833</v>
      </c>
      <c r="G27" s="118">
        <f t="shared" si="0"/>
        <v>44835</v>
      </c>
      <c r="H27" s="118">
        <f t="shared" si="1"/>
        <v>44866</v>
      </c>
    </row>
    <row r="28" spans="2:8" hidden="1" x14ac:dyDescent="0.35">
      <c r="B28" s="103" t="s">
        <v>148</v>
      </c>
      <c r="C28" s="103" t="s">
        <v>195</v>
      </c>
      <c r="D28" s="107">
        <f t="shared" si="2"/>
        <v>30</v>
      </c>
      <c r="E28" s="118">
        <f>WORKDAY(F22, 1, 'Futures Bank holidays'!$K$2:$K$48)</f>
        <v>44680</v>
      </c>
      <c r="F28" s="118">
        <f>WORKDAY(G28, -2, 'Futures Bank holidays'!$K$2:$K$36)</f>
        <v>44862</v>
      </c>
      <c r="G28" s="118">
        <f t="shared" si="0"/>
        <v>44866</v>
      </c>
      <c r="H28" s="118">
        <f t="shared" si="1"/>
        <v>44896</v>
      </c>
    </row>
    <row r="29" spans="2:8" hidden="1" x14ac:dyDescent="0.35">
      <c r="B29" s="103" t="s">
        <v>148</v>
      </c>
      <c r="C29" s="103" t="s">
        <v>196</v>
      </c>
      <c r="D29" s="107">
        <f t="shared" si="2"/>
        <v>31</v>
      </c>
      <c r="E29" s="118">
        <f>WORKDAY(F23, 1, 'Futures Bank holidays'!$K$2:$K$48)</f>
        <v>44712</v>
      </c>
      <c r="F29" s="118">
        <f>WORKDAY(G29, -2, 'Futures Bank holidays'!$K$2:$K$48)</f>
        <v>44894</v>
      </c>
      <c r="G29" s="118">
        <f t="shared" si="0"/>
        <v>44896</v>
      </c>
      <c r="H29" s="118">
        <f t="shared" si="1"/>
        <v>44927</v>
      </c>
    </row>
    <row r="30" spans="2:8" hidden="1" x14ac:dyDescent="0.35">
      <c r="B30" s="103" t="s">
        <v>148</v>
      </c>
      <c r="C30" s="103" t="s">
        <v>197</v>
      </c>
      <c r="D30" s="107">
        <f t="shared" si="2"/>
        <v>31</v>
      </c>
      <c r="E30" s="118">
        <f>WORKDAY(F24, 1, 'Futures Bank holidays'!$K$2:$K$48)</f>
        <v>44742</v>
      </c>
      <c r="F30" s="118">
        <f>WORKDAY(G30, -2, 'Futures Bank holidays'!$K$2:$K$48)</f>
        <v>44924</v>
      </c>
      <c r="G30" s="118">
        <f t="shared" si="0"/>
        <v>44927</v>
      </c>
      <c r="H30" s="118">
        <f t="shared" si="1"/>
        <v>44958</v>
      </c>
    </row>
    <row r="31" spans="2:8" hidden="1" x14ac:dyDescent="0.35">
      <c r="B31" s="103" t="s">
        <v>148</v>
      </c>
      <c r="C31" s="103" t="s">
        <v>198</v>
      </c>
      <c r="D31" s="107">
        <f t="shared" si="2"/>
        <v>28</v>
      </c>
      <c r="E31" s="118">
        <f>WORKDAY(F25, 1, 'Futures Bank holidays'!$K$2:$K$48)</f>
        <v>44771</v>
      </c>
      <c r="F31" s="118">
        <f>WORKDAY(G31, -2, 'Futures Bank holidays'!$K$2:$K$48)</f>
        <v>44956</v>
      </c>
      <c r="G31" s="118">
        <f t="shared" si="0"/>
        <v>44958</v>
      </c>
      <c r="H31" s="118">
        <f t="shared" si="1"/>
        <v>44986</v>
      </c>
    </row>
    <row r="32" spans="2:8" hidden="1" x14ac:dyDescent="0.35">
      <c r="B32" s="103" t="s">
        <v>148</v>
      </c>
      <c r="C32" s="103" t="s">
        <v>199</v>
      </c>
      <c r="D32" s="107">
        <f t="shared" si="2"/>
        <v>31</v>
      </c>
      <c r="E32" s="118">
        <f>WORKDAY(F26, 1, 'Futures Bank holidays'!$K$2:$K$48)</f>
        <v>44804</v>
      </c>
      <c r="F32" s="118">
        <f>WORKDAY(G32, -2, 'Futures Bank holidays'!$K$2:$K$48)</f>
        <v>44984</v>
      </c>
      <c r="G32" s="118">
        <f t="shared" si="0"/>
        <v>44986</v>
      </c>
      <c r="H32" s="118">
        <f t="shared" si="1"/>
        <v>45017</v>
      </c>
    </row>
    <row r="33" spans="2:8" hidden="1" x14ac:dyDescent="0.35">
      <c r="B33" s="103" t="s">
        <v>148</v>
      </c>
      <c r="C33" s="103" t="s">
        <v>200</v>
      </c>
      <c r="D33" s="107">
        <f t="shared" si="2"/>
        <v>30</v>
      </c>
      <c r="E33" s="118">
        <f>WORKDAY(F27, 1, 'Futures Bank holidays'!$K$2:$K$48)</f>
        <v>44834</v>
      </c>
      <c r="F33" s="118">
        <f>WORKDAY(G33, -2, 'Futures Bank holidays'!$K$2:$K$48)</f>
        <v>45015</v>
      </c>
      <c r="G33" s="118">
        <f t="shared" si="0"/>
        <v>45017</v>
      </c>
      <c r="H33" s="118">
        <f t="shared" si="1"/>
        <v>45047</v>
      </c>
    </row>
    <row r="34" spans="2:8" hidden="1" x14ac:dyDescent="0.35">
      <c r="B34" s="103" t="s">
        <v>148</v>
      </c>
      <c r="C34" s="103" t="s">
        <v>201</v>
      </c>
      <c r="D34" s="107">
        <f t="shared" si="2"/>
        <v>31</v>
      </c>
      <c r="E34" s="118">
        <f>WORKDAY(F28, 1, 'Futures Bank holidays'!$K$2:$K$48)</f>
        <v>44865</v>
      </c>
      <c r="F34" s="118">
        <f>WORKDAY(G34, -2, 'Futures Bank holidays'!$K$2:$K$48)</f>
        <v>45043</v>
      </c>
      <c r="G34" s="118">
        <f t="shared" si="0"/>
        <v>45047</v>
      </c>
      <c r="H34" s="118">
        <f t="shared" si="1"/>
        <v>45078</v>
      </c>
    </row>
    <row r="35" spans="2:8" hidden="1" x14ac:dyDescent="0.35">
      <c r="B35" s="103" t="s">
        <v>148</v>
      </c>
      <c r="C35" s="103" t="s">
        <v>202</v>
      </c>
      <c r="D35" s="107">
        <f t="shared" si="2"/>
        <v>30</v>
      </c>
      <c r="E35" s="118">
        <f>WORKDAY(F29, 1, 'Futures Bank holidays'!$K$2:$K$48)</f>
        <v>44895</v>
      </c>
      <c r="F35" s="118">
        <f>WORKDAY(G35, -2, 'Futures Bank holidays'!$K$2:$K$48)</f>
        <v>45076</v>
      </c>
      <c r="G35" s="118">
        <f t="shared" si="0"/>
        <v>45078</v>
      </c>
      <c r="H35" s="118">
        <f t="shared" si="1"/>
        <v>45108</v>
      </c>
    </row>
    <row r="36" spans="2:8" hidden="1" x14ac:dyDescent="0.35">
      <c r="B36" s="103" t="s">
        <v>148</v>
      </c>
      <c r="C36" s="103" t="s">
        <v>203</v>
      </c>
      <c r="D36" s="107">
        <f t="shared" si="2"/>
        <v>31</v>
      </c>
      <c r="E36" s="118">
        <f>WORKDAY(F30, 1, 'Futures Bank holidays'!$K$2:$K$48)</f>
        <v>44925</v>
      </c>
      <c r="F36" s="118">
        <f>WORKDAY(G36, -2, 'Futures Bank holidays'!$K$2:$K$48)</f>
        <v>45106</v>
      </c>
      <c r="G36" s="118">
        <f t="shared" si="0"/>
        <v>45108</v>
      </c>
      <c r="H36" s="118">
        <f t="shared" si="1"/>
        <v>45139</v>
      </c>
    </row>
    <row r="37" spans="2:8" hidden="1" x14ac:dyDescent="0.35">
      <c r="B37" s="103" t="s">
        <v>148</v>
      </c>
      <c r="C37" s="103" t="s">
        <v>204</v>
      </c>
      <c r="D37" s="107">
        <v>32</v>
      </c>
      <c r="E37" s="118">
        <f>WORKDAY(F31, 1, 'Futures Bank holidays'!$K$2:$K$48)</f>
        <v>44957</v>
      </c>
      <c r="F37" s="118">
        <f>WORKDAY(G37, -2, 'Futures Bank holidays'!$K$2:$K$48)</f>
        <v>45135</v>
      </c>
      <c r="G37" s="118">
        <f t="shared" si="0"/>
        <v>45139</v>
      </c>
      <c r="H37" s="118">
        <f t="shared" si="1"/>
        <v>45170</v>
      </c>
    </row>
    <row r="38" spans="2:8" hidden="1" x14ac:dyDescent="0.35">
      <c r="B38" s="103" t="s">
        <v>148</v>
      </c>
      <c r="C38" s="103" t="s">
        <v>205</v>
      </c>
      <c r="D38" s="107">
        <f t="shared" ref="D38:D48" si="3">H38-G38</f>
        <v>30</v>
      </c>
      <c r="E38" s="118">
        <f>WORKDAY(F32, 1, 'Futures Bank holidays'!$K$2:$K$48)</f>
        <v>44985</v>
      </c>
      <c r="F38" s="118">
        <f>WORKDAY(G38, -2, 'Futures Bank holidays'!$K$2:$K$48)</f>
        <v>45168</v>
      </c>
      <c r="G38" s="118">
        <f t="shared" si="0"/>
        <v>45170</v>
      </c>
      <c r="H38" s="118">
        <f t="shared" si="1"/>
        <v>45200</v>
      </c>
    </row>
    <row r="39" spans="2:8" hidden="1" x14ac:dyDescent="0.35">
      <c r="B39" s="103" t="s">
        <v>148</v>
      </c>
      <c r="C39" s="103" t="s">
        <v>206</v>
      </c>
      <c r="D39" s="107">
        <f t="shared" si="3"/>
        <v>31</v>
      </c>
      <c r="E39" s="118">
        <f>WORKDAY(F33, 1, 'Futures Bank holidays'!$K$2:$K$48)</f>
        <v>45016</v>
      </c>
      <c r="F39" s="118">
        <f>WORKDAY(G39, -2, 'Futures Bank holidays'!$K$2:$K$48)</f>
        <v>45197</v>
      </c>
      <c r="G39" s="118">
        <f t="shared" si="0"/>
        <v>45200</v>
      </c>
      <c r="H39" s="118">
        <f t="shared" si="1"/>
        <v>45231</v>
      </c>
    </row>
    <row r="40" spans="2:8" hidden="1" x14ac:dyDescent="0.35">
      <c r="B40" s="103" t="s">
        <v>148</v>
      </c>
      <c r="C40" s="103" t="s">
        <v>207</v>
      </c>
      <c r="D40" s="107">
        <f t="shared" si="3"/>
        <v>30</v>
      </c>
      <c r="E40" s="118">
        <f>WORKDAY(F34, 1, 'Futures Bank holidays'!$K$2:$K$48)</f>
        <v>45044</v>
      </c>
      <c r="F40" s="118">
        <f>WORKDAY(G40, -2, 'Futures Bank holidays'!$K$2:$K$48)</f>
        <v>45229</v>
      </c>
      <c r="G40" s="118">
        <f t="shared" si="0"/>
        <v>45231</v>
      </c>
      <c r="H40" s="118">
        <f t="shared" si="1"/>
        <v>45261</v>
      </c>
    </row>
    <row r="41" spans="2:8" ht="17.25" hidden="1" customHeight="1" x14ac:dyDescent="0.35">
      <c r="B41" s="124" t="s">
        <v>148</v>
      </c>
      <c r="C41" s="124" t="s">
        <v>208</v>
      </c>
      <c r="D41" s="122">
        <f t="shared" si="3"/>
        <v>31</v>
      </c>
      <c r="E41" s="125">
        <f>WORKDAY(F35, 1, 'Futures Bank holidays'!$K$2:$K$48)</f>
        <v>45077</v>
      </c>
      <c r="F41" s="125">
        <f>WORKDAY(G41, -2, 'Futures Bank holidays'!$K$2:$K$48)</f>
        <v>45259</v>
      </c>
      <c r="G41" s="125">
        <f t="shared" si="0"/>
        <v>45261</v>
      </c>
      <c r="H41" s="125">
        <f t="shared" si="1"/>
        <v>45292</v>
      </c>
    </row>
    <row r="42" spans="2:8" hidden="1" x14ac:dyDescent="0.35">
      <c r="B42" s="124" t="s">
        <v>148</v>
      </c>
      <c r="C42" s="124" t="s">
        <v>209</v>
      </c>
      <c r="D42" s="122">
        <f t="shared" si="3"/>
        <v>31</v>
      </c>
      <c r="E42" s="125">
        <f>WORKDAY(F36, 1, 'Futures Bank holidays'!$K$2:$K$48)</f>
        <v>45107</v>
      </c>
      <c r="F42" s="125">
        <f>WORKDAY(G42, -2, 'Futures Bank holidays'!$K$2:$K$48)</f>
        <v>45288</v>
      </c>
      <c r="G42" s="125">
        <f t="shared" si="0"/>
        <v>45292</v>
      </c>
      <c r="H42" s="125">
        <f t="shared" si="1"/>
        <v>45323</v>
      </c>
    </row>
    <row r="43" spans="2:8" hidden="1" x14ac:dyDescent="0.35">
      <c r="B43" s="124" t="s">
        <v>148</v>
      </c>
      <c r="C43" s="124" t="s">
        <v>210</v>
      </c>
      <c r="D43" s="122">
        <f t="shared" si="3"/>
        <v>29</v>
      </c>
      <c r="E43" s="125">
        <f>WORKDAY(F37, 1, 'Futures Bank holidays'!$K$2:$K$48)</f>
        <v>45138</v>
      </c>
      <c r="F43" s="125">
        <f>WORKDAY(G43, -2, 'Futures Bank holidays'!$K$2:$K$48)</f>
        <v>45321</v>
      </c>
      <c r="G43" s="125">
        <f t="shared" si="0"/>
        <v>45323</v>
      </c>
      <c r="H43" s="125">
        <f t="shared" si="1"/>
        <v>45352</v>
      </c>
    </row>
    <row r="44" spans="2:8" hidden="1" x14ac:dyDescent="0.35">
      <c r="B44" s="124" t="s">
        <v>148</v>
      </c>
      <c r="C44" s="124" t="s">
        <v>211</v>
      </c>
      <c r="D44" s="122">
        <f t="shared" si="3"/>
        <v>31</v>
      </c>
      <c r="E44" s="125">
        <f>WORKDAY(F38, 1, 'Futures Bank holidays'!$K$2:$K$48)</f>
        <v>45169</v>
      </c>
      <c r="F44" s="125">
        <f>WORKDAY(G44, -2, 'Futures Bank holidays'!$K$2:$K$48)</f>
        <v>45350</v>
      </c>
      <c r="G44" s="125">
        <f t="shared" si="0"/>
        <v>45352</v>
      </c>
      <c r="H44" s="125">
        <f t="shared" si="1"/>
        <v>45383</v>
      </c>
    </row>
    <row r="45" spans="2:8" hidden="1" x14ac:dyDescent="0.35">
      <c r="B45" s="124" t="s">
        <v>148</v>
      </c>
      <c r="C45" s="124" t="s">
        <v>212</v>
      </c>
      <c r="D45" s="122">
        <f t="shared" si="3"/>
        <v>30</v>
      </c>
      <c r="E45" s="125">
        <f>WORKDAY(F39, 1, 'Futures Bank holidays'!$K$2:$K$48)</f>
        <v>45198</v>
      </c>
      <c r="F45" s="125">
        <f>WORKDAY(G45, -2, 'Futures Bank holidays'!$K$2:$K$48)</f>
        <v>45378</v>
      </c>
      <c r="G45" s="125">
        <f t="shared" si="0"/>
        <v>45383</v>
      </c>
      <c r="H45" s="125">
        <f t="shared" si="1"/>
        <v>45413</v>
      </c>
    </row>
    <row r="46" spans="2:8" ht="14.25" hidden="1" customHeight="1" x14ac:dyDescent="0.35">
      <c r="B46" s="124" t="s">
        <v>148</v>
      </c>
      <c r="C46" s="124" t="s">
        <v>213</v>
      </c>
      <c r="D46" s="122">
        <f t="shared" si="3"/>
        <v>31</v>
      </c>
      <c r="E46" s="125">
        <f>WORKDAY(F40, 1, 'Futures Bank holidays'!$K$2:$K$48)</f>
        <v>45230</v>
      </c>
      <c r="F46" s="125">
        <f>WORKDAY(G46, -2, 'Futures Bank holidays'!$K$2:$K$48)</f>
        <v>45411</v>
      </c>
      <c r="G46" s="125">
        <f t="shared" si="0"/>
        <v>45413</v>
      </c>
      <c r="H46" s="125">
        <f t="shared" si="1"/>
        <v>45444</v>
      </c>
    </row>
    <row r="47" spans="2:8" ht="11.5" hidden="1" customHeight="1" x14ac:dyDescent="0.35">
      <c r="B47" s="124" t="s">
        <v>148</v>
      </c>
      <c r="C47" s="124" t="s">
        <v>214</v>
      </c>
      <c r="D47" s="122">
        <f t="shared" si="3"/>
        <v>30</v>
      </c>
      <c r="E47" s="125">
        <f>WORKDAY(F41, 1, 'Futures Bank holidays'!$K$2:$K$48)</f>
        <v>45260</v>
      </c>
      <c r="F47" s="125">
        <f>WORKDAY(G47, -2, 'Futures Bank holidays'!$K$2:$K$48)</f>
        <v>45442</v>
      </c>
      <c r="G47" s="125">
        <f t="shared" si="0"/>
        <v>45444</v>
      </c>
      <c r="H47" s="125">
        <f t="shared" si="1"/>
        <v>45474</v>
      </c>
    </row>
    <row r="48" spans="2:8" hidden="1" x14ac:dyDescent="0.35">
      <c r="B48" s="124" t="s">
        <v>148</v>
      </c>
      <c r="C48" s="124" t="s">
        <v>215</v>
      </c>
      <c r="D48" s="122">
        <f t="shared" si="3"/>
        <v>31</v>
      </c>
      <c r="E48" s="125">
        <f>WORKDAY(F42, 1, 'Futures Bank holidays'!$K$2:$K$48)</f>
        <v>45289</v>
      </c>
      <c r="F48" s="125">
        <f>WORKDAY(G48, -2, 'Futures Bank holidays'!$K$2:$K$48)</f>
        <v>45470</v>
      </c>
      <c r="G48" s="125">
        <f t="shared" si="0"/>
        <v>45474</v>
      </c>
      <c r="H48" s="125">
        <f t="shared" si="1"/>
        <v>45505</v>
      </c>
    </row>
    <row r="49" spans="2:8" hidden="1" x14ac:dyDescent="0.35">
      <c r="B49" s="124" t="s">
        <v>148</v>
      </c>
      <c r="C49" s="124" t="s">
        <v>216</v>
      </c>
      <c r="D49" s="122">
        <f t="shared" ref="D49:D60" si="4">H49-G49</f>
        <v>31</v>
      </c>
      <c r="E49" s="125">
        <f>WORKDAY(F43, 1, 'Futures Bank holidays'!$K$2:$K$48)</f>
        <v>45322</v>
      </c>
      <c r="F49" s="125">
        <f>WORKDAY(G49, -2, 'Futures Bank holidays'!$K$2:$K$48)</f>
        <v>45503</v>
      </c>
      <c r="G49" s="125">
        <f t="shared" ref="G49:G59" si="5">H48</f>
        <v>45505</v>
      </c>
      <c r="H49" s="125">
        <f t="shared" si="1"/>
        <v>45536</v>
      </c>
    </row>
    <row r="50" spans="2:8" hidden="1" x14ac:dyDescent="0.35">
      <c r="B50" s="124" t="s">
        <v>148</v>
      </c>
      <c r="C50" s="124" t="s">
        <v>217</v>
      </c>
      <c r="D50" s="122">
        <f t="shared" si="4"/>
        <v>30</v>
      </c>
      <c r="E50" s="125">
        <f>WORKDAY(F44, 1, 'Futures Bank holidays'!$K$2:$K$48)</f>
        <v>45351</v>
      </c>
      <c r="F50" s="125">
        <f>WORKDAY(G50, -2, 'Futures Bank holidays'!$K$2:$K$48)</f>
        <v>45533</v>
      </c>
      <c r="G50" s="125">
        <f t="shared" si="5"/>
        <v>45536</v>
      </c>
      <c r="H50" s="125">
        <f t="shared" si="1"/>
        <v>45566</v>
      </c>
    </row>
    <row r="51" spans="2:8" hidden="1" x14ac:dyDescent="0.35">
      <c r="B51" s="124" t="s">
        <v>148</v>
      </c>
      <c r="C51" s="124" t="s">
        <v>218</v>
      </c>
      <c r="D51" s="122">
        <f t="shared" si="4"/>
        <v>31</v>
      </c>
      <c r="E51" s="125">
        <f>WORKDAY(F45, 1, 'Futures Bank holidays'!$K$2:$K$48)</f>
        <v>45379</v>
      </c>
      <c r="F51" s="125">
        <f>WORKDAY(G51, -2, 'Futures Bank holidays'!$K$2:$K$48)</f>
        <v>45562</v>
      </c>
      <c r="G51" s="125">
        <f t="shared" si="5"/>
        <v>45566</v>
      </c>
      <c r="H51" s="125">
        <f t="shared" si="1"/>
        <v>45597</v>
      </c>
    </row>
    <row r="52" spans="2:8" hidden="1" x14ac:dyDescent="0.35">
      <c r="B52" s="124" t="s">
        <v>148</v>
      </c>
      <c r="C52" s="124" t="s">
        <v>219</v>
      </c>
      <c r="D52" s="122">
        <f t="shared" si="4"/>
        <v>30</v>
      </c>
      <c r="E52" s="125">
        <f>WORKDAY(F46, 1, 'Futures Bank holidays'!$K$2:$K$48)</f>
        <v>45412</v>
      </c>
      <c r="F52" s="125">
        <f>WORKDAY(G52, -2, 'Futures Bank holidays'!$K$2:$K$48)</f>
        <v>45595</v>
      </c>
      <c r="G52" s="125">
        <f t="shared" si="5"/>
        <v>45597</v>
      </c>
      <c r="H52" s="125">
        <f t="shared" si="1"/>
        <v>45627</v>
      </c>
    </row>
    <row r="53" spans="2:8" hidden="1" x14ac:dyDescent="0.35">
      <c r="B53" s="124" t="s">
        <v>148</v>
      </c>
      <c r="C53" s="124" t="s">
        <v>220</v>
      </c>
      <c r="D53" s="122">
        <f t="shared" si="4"/>
        <v>31</v>
      </c>
      <c r="E53" s="125">
        <f>WORKDAY(F47, 1, 'Futures Bank holidays'!$K$2:$K$48)</f>
        <v>45443</v>
      </c>
      <c r="F53" s="125">
        <f>WORKDAY(G53, -2, 'Futures Bank holidays'!$K$2:$K$48)</f>
        <v>45624</v>
      </c>
      <c r="G53" s="125">
        <f t="shared" si="5"/>
        <v>45627</v>
      </c>
      <c r="H53" s="125">
        <f t="shared" si="1"/>
        <v>45658</v>
      </c>
    </row>
    <row r="54" spans="2:8" hidden="1" x14ac:dyDescent="0.35">
      <c r="B54" s="124" t="s">
        <v>148</v>
      </c>
      <c r="C54" s="124" t="s">
        <v>221</v>
      </c>
      <c r="D54" s="122">
        <f t="shared" si="4"/>
        <v>31</v>
      </c>
      <c r="E54" s="125">
        <f>WORKDAY(F48, 1, 'Futures Bank holidays'!$K$2:$K$48)</f>
        <v>45471</v>
      </c>
      <c r="F54" s="125">
        <f>WORKDAY(G54, -2, 'Futures Bank holidays'!$K$2:$K$48)</f>
        <v>45656</v>
      </c>
      <c r="G54" s="125">
        <f t="shared" si="5"/>
        <v>45658</v>
      </c>
      <c r="H54" s="125">
        <f t="shared" si="1"/>
        <v>45689</v>
      </c>
    </row>
    <row r="55" spans="2:8" hidden="1" x14ac:dyDescent="0.35">
      <c r="B55" s="124" t="s">
        <v>148</v>
      </c>
      <c r="C55" s="124" t="s">
        <v>222</v>
      </c>
      <c r="D55" s="122">
        <f t="shared" si="4"/>
        <v>28</v>
      </c>
      <c r="E55" s="125">
        <f>WORKDAY(F49, 1, 'Futures Bank holidays'!$K$2:$K$48)</f>
        <v>45504</v>
      </c>
      <c r="F55" s="125">
        <f>WORKDAY(G55, -2, 'Futures Bank holidays'!$K$2:$K$48)</f>
        <v>45687</v>
      </c>
      <c r="G55" s="125">
        <f t="shared" si="5"/>
        <v>45689</v>
      </c>
      <c r="H55" s="125">
        <f t="shared" si="1"/>
        <v>45717</v>
      </c>
    </row>
    <row r="56" spans="2:8" hidden="1" x14ac:dyDescent="0.35">
      <c r="B56" s="124" t="s">
        <v>148</v>
      </c>
      <c r="C56" s="124" t="s">
        <v>223</v>
      </c>
      <c r="D56" s="122">
        <f t="shared" si="4"/>
        <v>31</v>
      </c>
      <c r="E56" s="125">
        <f>WORKDAY(F50, 1, 'Futures Bank holidays'!$K$2:$K$48)</f>
        <v>45534</v>
      </c>
      <c r="F56" s="125">
        <f>WORKDAY(G56, -2, 'Futures Bank holidays'!$K$2:$K$48)</f>
        <v>45715</v>
      </c>
      <c r="G56" s="125">
        <f t="shared" si="5"/>
        <v>45717</v>
      </c>
      <c r="H56" s="125">
        <f t="shared" si="1"/>
        <v>45748</v>
      </c>
    </row>
    <row r="57" spans="2:8" hidden="1" x14ac:dyDescent="0.35">
      <c r="B57" s="124" t="s">
        <v>148</v>
      </c>
      <c r="C57" s="124" t="s">
        <v>224</v>
      </c>
      <c r="D57" s="122">
        <f t="shared" si="4"/>
        <v>30</v>
      </c>
      <c r="E57" s="125">
        <f>WORKDAY(F51, 1, 'Futures Bank holidays'!$K$2:$K$48)</f>
        <v>45565</v>
      </c>
      <c r="F57" s="125">
        <f>WORKDAY(G57, -2, 'Futures Bank holidays'!$K$2:$K$48)</f>
        <v>45744</v>
      </c>
      <c r="G57" s="125">
        <f t="shared" si="5"/>
        <v>45748</v>
      </c>
      <c r="H57" s="125">
        <f t="shared" si="1"/>
        <v>45778</v>
      </c>
    </row>
    <row r="58" spans="2:8" hidden="1" x14ac:dyDescent="0.35">
      <c r="B58" s="124" t="s">
        <v>148</v>
      </c>
      <c r="C58" s="124" t="s">
        <v>225</v>
      </c>
      <c r="D58" s="122">
        <f t="shared" si="4"/>
        <v>31</v>
      </c>
      <c r="E58" s="125">
        <f>WORKDAY(F52, 1, 'Futures Bank holidays'!$K$2:$K$48)</f>
        <v>45596</v>
      </c>
      <c r="F58" s="125">
        <f>WORKDAY(G58, -2, 'Futures Bank holidays'!$K$2:$K$48)</f>
        <v>45776</v>
      </c>
      <c r="G58" s="125">
        <f t="shared" si="5"/>
        <v>45778</v>
      </c>
      <c r="H58" s="125">
        <f t="shared" si="1"/>
        <v>45809</v>
      </c>
    </row>
    <row r="59" spans="2:8" hidden="1" x14ac:dyDescent="0.35">
      <c r="B59" s="124" t="s">
        <v>148</v>
      </c>
      <c r="C59" s="124" t="s">
        <v>226</v>
      </c>
      <c r="D59" s="122">
        <f t="shared" si="4"/>
        <v>30</v>
      </c>
      <c r="E59" s="125">
        <f>WORKDAY(F53, 1, 'Futures Bank holidays'!$K$2:$K$48)</f>
        <v>45625</v>
      </c>
      <c r="F59" s="125">
        <f>WORKDAY(G59, -2, 'Futures Bank holidays'!$K$2:$K$48)</f>
        <v>45806</v>
      </c>
      <c r="G59" s="125">
        <f t="shared" si="5"/>
        <v>45809</v>
      </c>
      <c r="H59" s="125">
        <f t="shared" si="1"/>
        <v>45839</v>
      </c>
    </row>
    <row r="60" spans="2:8" hidden="1" x14ac:dyDescent="0.35">
      <c r="B60" s="124" t="s">
        <v>148</v>
      </c>
      <c r="C60" s="124" t="s">
        <v>227</v>
      </c>
      <c r="D60" s="122">
        <f t="shared" si="4"/>
        <v>31</v>
      </c>
      <c r="E60" s="125">
        <f>WORKDAY(F54, 1, 'Futures Bank holidays'!$K$2:$K$48)</f>
        <v>45657</v>
      </c>
      <c r="F60" s="125">
        <f>WORKDAY(G60, -2, 'Futures Bank holidays'!$K$2:$K$48)</f>
        <v>45835</v>
      </c>
      <c r="G60" s="125">
        <f>H59</f>
        <v>45839</v>
      </c>
      <c r="H60" s="125">
        <f>EDATE(H59, 1)</f>
        <v>45870</v>
      </c>
    </row>
    <row r="61" spans="2:8" hidden="1" x14ac:dyDescent="0.35">
      <c r="B61" s="124" t="s">
        <v>148</v>
      </c>
      <c r="C61" s="124" t="s">
        <v>228</v>
      </c>
      <c r="D61" s="122">
        <f t="shared" ref="D61:D71" si="6">H61-G61</f>
        <v>31</v>
      </c>
      <c r="E61" s="125">
        <f>WORKDAY(F55, 1, 'Futures Bank holidays'!$K$2:$K$48)</f>
        <v>45688</v>
      </c>
      <c r="F61" s="125">
        <f>WORKDAY(G61, -2, 'Futures Bank holidays'!$K$2:$K$48)</f>
        <v>45868</v>
      </c>
      <c r="G61" s="125">
        <f t="shared" ref="G61:G69" si="7">H60</f>
        <v>45870</v>
      </c>
      <c r="H61" s="125">
        <f t="shared" si="1"/>
        <v>45901</v>
      </c>
    </row>
    <row r="62" spans="2:8" hidden="1" x14ac:dyDescent="0.35">
      <c r="B62" s="124" t="s">
        <v>148</v>
      </c>
      <c r="C62" s="124" t="s">
        <v>229</v>
      </c>
      <c r="D62" s="122">
        <f t="shared" si="6"/>
        <v>30</v>
      </c>
      <c r="E62" s="125">
        <f>WORKDAY(F56, 1, 'Futures Bank holidays'!$K$2:$K$48)</f>
        <v>45716</v>
      </c>
      <c r="F62" s="125">
        <f>WORKDAY(G62, -2, 'Futures Bank holidays'!$K$2:$K$48)</f>
        <v>45897</v>
      </c>
      <c r="G62" s="125">
        <f t="shared" si="7"/>
        <v>45901</v>
      </c>
      <c r="H62" s="125">
        <f t="shared" si="1"/>
        <v>45931</v>
      </c>
    </row>
    <row r="63" spans="2:8" hidden="1" x14ac:dyDescent="0.35">
      <c r="B63" s="124" t="s">
        <v>148</v>
      </c>
      <c r="C63" s="124" t="s">
        <v>230</v>
      </c>
      <c r="D63" s="122">
        <f t="shared" si="6"/>
        <v>31</v>
      </c>
      <c r="E63" s="125">
        <f>WORKDAY(F57, 1, 'Futures Bank holidays'!$K$2:$K$48)</f>
        <v>45747</v>
      </c>
      <c r="F63" s="125">
        <f>WORKDAY(G63, -2, 'Futures Bank holidays'!$K$2:$K$48)</f>
        <v>45929</v>
      </c>
      <c r="G63" s="125">
        <f t="shared" si="7"/>
        <v>45931</v>
      </c>
      <c r="H63" s="125">
        <f t="shared" si="1"/>
        <v>45962</v>
      </c>
    </row>
    <row r="64" spans="2:8" hidden="1" x14ac:dyDescent="0.35">
      <c r="B64" s="124" t="s">
        <v>148</v>
      </c>
      <c r="C64" s="124" t="s">
        <v>231</v>
      </c>
      <c r="D64" s="122">
        <f t="shared" si="6"/>
        <v>30</v>
      </c>
      <c r="E64" s="125">
        <f>WORKDAY(F58, 1, 'Futures Bank holidays'!$K$2:$K$48)</f>
        <v>45777</v>
      </c>
      <c r="F64" s="125">
        <f>WORKDAY(G64, -2, 'Futures Bank holidays'!$K$2:$K$48)</f>
        <v>45960</v>
      </c>
      <c r="G64" s="125">
        <f t="shared" si="7"/>
        <v>45962</v>
      </c>
      <c r="H64" s="125">
        <f t="shared" si="1"/>
        <v>45992</v>
      </c>
    </row>
    <row r="65" spans="2:8" hidden="1" x14ac:dyDescent="0.35">
      <c r="B65" s="124" t="s">
        <v>148</v>
      </c>
      <c r="C65" s="124" t="s">
        <v>232</v>
      </c>
      <c r="D65" s="122">
        <f t="shared" si="6"/>
        <v>31</v>
      </c>
      <c r="E65" s="125">
        <f>WORKDAY(F59, 1, 'Futures Bank holidays'!$K$2:$K$48)</f>
        <v>45807</v>
      </c>
      <c r="F65" s="125">
        <f>WORKDAY(G65, -2, 'Futures Bank holidays'!$K$2:$K$48)</f>
        <v>45988</v>
      </c>
      <c r="G65" s="125">
        <f t="shared" si="7"/>
        <v>45992</v>
      </c>
      <c r="H65" s="125">
        <f t="shared" si="1"/>
        <v>46023</v>
      </c>
    </row>
    <row r="66" spans="2:8" hidden="1" x14ac:dyDescent="0.35">
      <c r="B66" s="124" t="s">
        <v>148</v>
      </c>
      <c r="C66" s="124" t="s">
        <v>233</v>
      </c>
      <c r="D66" s="122">
        <f t="shared" si="6"/>
        <v>31</v>
      </c>
      <c r="E66" s="125">
        <f>WORKDAY(F60, 1, 'Futures Bank holidays'!$K$2:$K$48)</f>
        <v>45838</v>
      </c>
      <c r="F66" s="125">
        <f>WORKDAY(G66, -2, 'Futures Bank holidays'!$K$2:$K$48)</f>
        <v>46021</v>
      </c>
      <c r="G66" s="125">
        <f t="shared" si="7"/>
        <v>46023</v>
      </c>
      <c r="H66" s="125">
        <f t="shared" si="1"/>
        <v>46054</v>
      </c>
    </row>
    <row r="67" spans="2:8" x14ac:dyDescent="0.35">
      <c r="B67" s="124" t="s">
        <v>148</v>
      </c>
      <c r="C67" s="124" t="s">
        <v>234</v>
      </c>
      <c r="D67" s="122">
        <f t="shared" si="6"/>
        <v>28</v>
      </c>
      <c r="E67" s="125">
        <f>WORKDAY(F61, 1, 'Futures Bank holidays'!$K$2:$K$48)</f>
        <v>45869</v>
      </c>
      <c r="F67" s="125">
        <f>WORKDAY(G67, -2, 'Futures Bank holidays'!$K$2:$K$48)</f>
        <v>46051</v>
      </c>
      <c r="G67" s="125">
        <f t="shared" si="7"/>
        <v>46054</v>
      </c>
      <c r="H67" s="125">
        <f t="shared" si="1"/>
        <v>46082</v>
      </c>
    </row>
    <row r="68" spans="2:8" x14ac:dyDescent="0.35">
      <c r="B68" s="124" t="s">
        <v>148</v>
      </c>
      <c r="C68" s="124" t="s">
        <v>235</v>
      </c>
      <c r="D68" s="122">
        <f t="shared" si="6"/>
        <v>31</v>
      </c>
      <c r="E68" s="125">
        <f>WORKDAY(F62, 1, 'Futures Bank holidays'!$K$2:$K$48)</f>
        <v>45898</v>
      </c>
      <c r="F68" s="125">
        <f>WORKDAY(G68, -2, 'Futures Bank holidays'!$K$2:$K$48)</f>
        <v>46079</v>
      </c>
      <c r="G68" s="125">
        <f t="shared" si="7"/>
        <v>46082</v>
      </c>
      <c r="H68" s="125">
        <f t="shared" si="1"/>
        <v>46113</v>
      </c>
    </row>
    <row r="69" spans="2:8" x14ac:dyDescent="0.35">
      <c r="B69" s="124" t="s">
        <v>148</v>
      </c>
      <c r="C69" s="124" t="s">
        <v>237</v>
      </c>
      <c r="D69" s="122">
        <f t="shared" si="6"/>
        <v>30</v>
      </c>
      <c r="E69" s="125">
        <f>WORKDAY(F63, 1, 'Futures Bank holidays'!$K$2:$K$48)</f>
        <v>45930</v>
      </c>
      <c r="F69" s="125">
        <f>WORKDAY(G69, -2, 'Futures Bank holidays'!$K$2:$K$48)</f>
        <v>46111</v>
      </c>
      <c r="G69" s="125">
        <f t="shared" si="7"/>
        <v>46113</v>
      </c>
      <c r="H69" s="125">
        <f t="shared" si="1"/>
        <v>46143</v>
      </c>
    </row>
    <row r="70" spans="2:8" x14ac:dyDescent="0.35">
      <c r="B70" s="124" t="s">
        <v>148</v>
      </c>
      <c r="C70" s="124" t="s">
        <v>236</v>
      </c>
      <c r="D70" s="122">
        <f t="shared" si="6"/>
        <v>31</v>
      </c>
      <c r="E70" s="125">
        <f>WORKDAY(F64, 1, 'Futures Bank holidays'!$K$2:$K$48)</f>
        <v>45961</v>
      </c>
      <c r="F70" s="125">
        <f>WORKDAY(G70, -2, 'Futures Bank holidays'!$K$2:$K$48)</f>
        <v>46141</v>
      </c>
      <c r="G70" s="125">
        <f>H69</f>
        <v>46143</v>
      </c>
      <c r="H70" s="125">
        <f>EDATE(H69, 1)</f>
        <v>46174</v>
      </c>
    </row>
    <row r="71" spans="2:8" x14ac:dyDescent="0.35">
      <c r="B71" s="124" t="s">
        <v>148</v>
      </c>
      <c r="C71" s="124" t="s">
        <v>238</v>
      </c>
      <c r="D71" s="122">
        <f t="shared" si="6"/>
        <v>30</v>
      </c>
      <c r="E71" s="125">
        <f>WORKDAY(F65, 1, 'Futures Bank holidays'!$K$2:$K$48)</f>
        <v>45989</v>
      </c>
      <c r="F71" s="125">
        <f>WORKDAY(G71, -2, 'Futures Bank holidays'!$K$2:$K$48)</f>
        <v>46170</v>
      </c>
      <c r="G71" s="125">
        <f>H70</f>
        <v>46174</v>
      </c>
      <c r="H71" s="125">
        <f>EDATE(H70, 1)</f>
        <v>46204</v>
      </c>
    </row>
    <row r="72" spans="2:8" x14ac:dyDescent="0.35">
      <c r="B72" s="124" t="s">
        <v>148</v>
      </c>
      <c r="C72" s="124" t="s">
        <v>239</v>
      </c>
      <c r="D72" s="122">
        <f t="shared" ref="D72:D84" si="8">H72-G72</f>
        <v>31</v>
      </c>
      <c r="E72" s="125">
        <f>WORKDAY(F66, 1, 'Futures Bank holidays'!$K$2:$K$48)</f>
        <v>46022</v>
      </c>
      <c r="F72" s="125">
        <f>WORKDAY(G72, -2, 'Futures Bank holidays'!$K$2:$K$48)</f>
        <v>46202</v>
      </c>
      <c r="G72" s="125">
        <f t="shared" ref="G72" si="9">H71</f>
        <v>46204</v>
      </c>
      <c r="H72" s="125">
        <f t="shared" si="1"/>
        <v>46235</v>
      </c>
    </row>
    <row r="73" spans="2:8" x14ac:dyDescent="0.35">
      <c r="B73" s="106" t="s">
        <v>148</v>
      </c>
      <c r="C73" s="106" t="s">
        <v>240</v>
      </c>
      <c r="D73" s="80">
        <f t="shared" si="8"/>
        <v>31</v>
      </c>
      <c r="E73" s="95">
        <f>WORKDAY(F67, 1, 'Futures Bank holidays'!$K$2:$K$48)</f>
        <v>46052</v>
      </c>
      <c r="F73" s="95">
        <f>WORKDAY(G73, -2, 'Futures Bank holidays'!$K$2:$K$48)</f>
        <v>46233</v>
      </c>
      <c r="G73" s="95">
        <f t="shared" ref="G73:G84" si="10">H72</f>
        <v>46235</v>
      </c>
      <c r="H73" s="95">
        <f t="shared" si="1"/>
        <v>46266</v>
      </c>
    </row>
    <row r="74" spans="2:8" x14ac:dyDescent="0.35">
      <c r="B74" s="106" t="s">
        <v>148</v>
      </c>
      <c r="C74" s="106" t="s">
        <v>241</v>
      </c>
      <c r="D74" s="80">
        <f t="shared" si="8"/>
        <v>30</v>
      </c>
      <c r="E74" s="95">
        <f>WORKDAY(F68, 1, 'Futures Bank holidays'!$K$2:$K$48)</f>
        <v>46080</v>
      </c>
      <c r="F74" s="95">
        <f>WORKDAY(G74, -2, 'Futures Bank holidays'!$K$2:$K$48)</f>
        <v>46262</v>
      </c>
      <c r="G74" s="95">
        <f t="shared" si="10"/>
        <v>46266</v>
      </c>
      <c r="H74" s="95">
        <f t="shared" si="1"/>
        <v>46296</v>
      </c>
    </row>
    <row r="75" spans="2:8" x14ac:dyDescent="0.35">
      <c r="B75" s="106" t="s">
        <v>148</v>
      </c>
      <c r="C75" s="106" t="s">
        <v>242</v>
      </c>
      <c r="D75" s="80">
        <f t="shared" si="8"/>
        <v>31</v>
      </c>
      <c r="E75" s="95">
        <f>WORKDAY(F69, 1, 'Futures Bank holidays'!$K$2:$K$48)</f>
        <v>46112</v>
      </c>
      <c r="F75" s="95">
        <f>WORKDAY(G75, -2, 'Futures Bank holidays'!$K$2:$K$48)</f>
        <v>46294</v>
      </c>
      <c r="G75" s="95">
        <f t="shared" si="10"/>
        <v>46296</v>
      </c>
      <c r="H75" s="95">
        <f t="shared" si="1"/>
        <v>46327</v>
      </c>
    </row>
    <row r="76" spans="2:8" x14ac:dyDescent="0.35">
      <c r="B76" s="106" t="s">
        <v>148</v>
      </c>
      <c r="C76" s="106" t="s">
        <v>243</v>
      </c>
      <c r="D76" s="80">
        <f t="shared" si="8"/>
        <v>30</v>
      </c>
      <c r="E76" s="95">
        <f>WORKDAY(F70, 1, 'Futures Bank holidays'!$K$2:$K$48)</f>
        <v>46142</v>
      </c>
      <c r="F76" s="95">
        <f>WORKDAY(G76, -2, 'Futures Bank holidays'!$K$2:$K$48)</f>
        <v>46324</v>
      </c>
      <c r="G76" s="95">
        <f t="shared" si="10"/>
        <v>46327</v>
      </c>
      <c r="H76" s="95">
        <f t="shared" si="1"/>
        <v>46357</v>
      </c>
    </row>
    <row r="77" spans="2:8" x14ac:dyDescent="0.35">
      <c r="B77" s="106" t="s">
        <v>148</v>
      </c>
      <c r="C77" s="106" t="s">
        <v>244</v>
      </c>
      <c r="D77" s="80">
        <f t="shared" si="8"/>
        <v>31</v>
      </c>
      <c r="E77" s="95">
        <f>WORKDAY(F71, 1, 'Futures Bank holidays'!$K$2:$K$48)</f>
        <v>46171</v>
      </c>
      <c r="F77" s="95">
        <f>WORKDAY(G77, -2, 'Futures Bank holidays'!$K$2:$K$48)</f>
        <v>46353</v>
      </c>
      <c r="G77" s="95">
        <f t="shared" si="10"/>
        <v>46357</v>
      </c>
      <c r="H77" s="95">
        <f t="shared" si="1"/>
        <v>46388</v>
      </c>
    </row>
    <row r="78" spans="2:8" x14ac:dyDescent="0.35">
      <c r="B78" s="106" t="s">
        <v>148</v>
      </c>
      <c r="C78" s="106" t="s">
        <v>245</v>
      </c>
      <c r="D78" s="80">
        <f t="shared" si="8"/>
        <v>31</v>
      </c>
      <c r="E78" s="95">
        <f>WORKDAY(F72, 1, 'Futures Bank holidays'!$K$2:$K$48)</f>
        <v>46203</v>
      </c>
      <c r="F78" s="95">
        <f>WORKDAY(G78, -2, 'Futures Bank holidays'!$K$2:$K$48)</f>
        <v>46386</v>
      </c>
      <c r="G78" s="95">
        <f t="shared" si="10"/>
        <v>46388</v>
      </c>
      <c r="H78" s="95">
        <f t="shared" si="1"/>
        <v>46419</v>
      </c>
    </row>
    <row r="79" spans="2:8" x14ac:dyDescent="0.35">
      <c r="B79" s="106" t="s">
        <v>148</v>
      </c>
      <c r="C79" s="106" t="s">
        <v>246</v>
      </c>
      <c r="D79" s="80">
        <f t="shared" si="8"/>
        <v>28</v>
      </c>
      <c r="E79" s="95">
        <f>WORKDAY(F73, 1, 'Futures Bank holidays'!$K$2:$K$48)</f>
        <v>46234</v>
      </c>
      <c r="F79" s="95">
        <f>WORKDAY(G79, -2, 'Futures Bank holidays'!$K$2:$K$48)</f>
        <v>46415</v>
      </c>
      <c r="G79" s="95">
        <f t="shared" si="10"/>
        <v>46419</v>
      </c>
      <c r="H79" s="95">
        <f t="shared" si="1"/>
        <v>46447</v>
      </c>
    </row>
    <row r="80" spans="2:8" x14ac:dyDescent="0.35">
      <c r="B80" s="106" t="s">
        <v>148</v>
      </c>
      <c r="C80" s="106" t="s">
        <v>247</v>
      </c>
      <c r="D80" s="80">
        <f t="shared" si="8"/>
        <v>31</v>
      </c>
      <c r="E80" s="95">
        <f>WORKDAY(F74, 1, 'Futures Bank holidays'!$K$2:$K$48)</f>
        <v>46265</v>
      </c>
      <c r="F80" s="95">
        <f>WORKDAY(G80, -2, 'Futures Bank holidays'!$K$2:$K$48)</f>
        <v>46443</v>
      </c>
      <c r="G80" s="95">
        <f t="shared" si="10"/>
        <v>46447</v>
      </c>
      <c r="H80" s="95">
        <f t="shared" si="1"/>
        <v>46478</v>
      </c>
    </row>
    <row r="81" spans="2:8" x14ac:dyDescent="0.35">
      <c r="B81" s="106" t="s">
        <v>148</v>
      </c>
      <c r="C81" s="106" t="s">
        <v>249</v>
      </c>
      <c r="D81" s="80">
        <f t="shared" si="8"/>
        <v>30</v>
      </c>
      <c r="E81" s="95">
        <f>WORKDAY(F75, 1, 'Futures Bank holidays'!$K$2:$K$48)</f>
        <v>46295</v>
      </c>
      <c r="F81" s="95">
        <f>WORKDAY(G81, -2, 'Futures Bank holidays'!$K$2:$K$48)</f>
        <v>46476</v>
      </c>
      <c r="G81" s="95">
        <f t="shared" si="10"/>
        <v>46478</v>
      </c>
      <c r="H81" s="95">
        <f t="shared" si="1"/>
        <v>46508</v>
      </c>
    </row>
    <row r="82" spans="2:8" x14ac:dyDescent="0.35">
      <c r="B82" s="106" t="s">
        <v>148</v>
      </c>
      <c r="C82" s="106" t="s">
        <v>248</v>
      </c>
      <c r="D82" s="80">
        <f t="shared" si="8"/>
        <v>31</v>
      </c>
      <c r="E82" s="95">
        <f>WORKDAY(F76, 1, 'Futures Bank holidays'!$K$2:$K$48)</f>
        <v>46325</v>
      </c>
      <c r="F82" s="95">
        <f>WORKDAY(G82, -2, 'Futures Bank holidays'!$K$2:$K$48)</f>
        <v>46506</v>
      </c>
      <c r="G82" s="95">
        <f t="shared" si="10"/>
        <v>46508</v>
      </c>
      <c r="H82" s="95">
        <f t="shared" si="1"/>
        <v>46539</v>
      </c>
    </row>
    <row r="83" spans="2:8" x14ac:dyDescent="0.35">
      <c r="B83" s="106" t="s">
        <v>148</v>
      </c>
      <c r="C83" s="106" t="s">
        <v>250</v>
      </c>
      <c r="D83" s="80">
        <f t="shared" si="8"/>
        <v>30</v>
      </c>
      <c r="E83" s="95">
        <f>WORKDAY(F77, 1, 'Futures Bank holidays'!$K$2:$K$48)</f>
        <v>46356</v>
      </c>
      <c r="F83" s="95">
        <f>WORKDAY(G83, -2, 'Futures Bank holidays'!$K$2:$K$48)</f>
        <v>46535</v>
      </c>
      <c r="G83" s="95">
        <f t="shared" si="10"/>
        <v>46539</v>
      </c>
      <c r="H83" s="95">
        <f t="shared" si="1"/>
        <v>46569</v>
      </c>
    </row>
    <row r="84" spans="2:8" x14ac:dyDescent="0.35">
      <c r="B84" s="106" t="s">
        <v>148</v>
      </c>
      <c r="C84" s="106" t="s">
        <v>251</v>
      </c>
      <c r="D84" s="80">
        <f t="shared" si="8"/>
        <v>31</v>
      </c>
      <c r="E84" s="95">
        <f>WORKDAY(F78, 1, 'Futures Bank holidays'!$K$2:$K$48)</f>
        <v>46387</v>
      </c>
      <c r="F84" s="95">
        <f>WORKDAY(G84, -2, 'Futures Bank holidays'!$K$2:$K$48)</f>
        <v>46567</v>
      </c>
      <c r="G84" s="95">
        <f t="shared" si="10"/>
        <v>46569</v>
      </c>
      <c r="H84" s="95">
        <f t="shared" si="1"/>
        <v>46600</v>
      </c>
    </row>
    <row r="85" spans="2:8" hidden="1" x14ac:dyDescent="0.35">
      <c r="B85" s="107" t="s">
        <v>281</v>
      </c>
      <c r="C85" s="107" t="s">
        <v>290</v>
      </c>
      <c r="D85" s="107">
        <v>90</v>
      </c>
      <c r="E85" s="118">
        <v>43552</v>
      </c>
      <c r="F85" s="118">
        <v>44194</v>
      </c>
      <c r="G85" s="118">
        <v>44197</v>
      </c>
      <c r="H85" s="118">
        <v>44287</v>
      </c>
    </row>
    <row r="86" spans="2:8" hidden="1" x14ac:dyDescent="0.35">
      <c r="B86" s="107" t="s">
        <v>281</v>
      </c>
      <c r="C86" s="107" t="s">
        <v>291</v>
      </c>
      <c r="D86" s="107">
        <v>91</v>
      </c>
      <c r="E86" s="118">
        <v>43643</v>
      </c>
      <c r="F86" s="118">
        <v>44284</v>
      </c>
      <c r="G86" s="118">
        <v>44287</v>
      </c>
      <c r="H86" s="118">
        <v>44378</v>
      </c>
    </row>
    <row r="87" spans="2:8" hidden="1" x14ac:dyDescent="0.35">
      <c r="B87" s="107" t="s">
        <v>281</v>
      </c>
      <c r="C87" s="107" t="s">
        <v>292</v>
      </c>
      <c r="D87" s="107">
        <v>92</v>
      </c>
      <c r="E87" s="118">
        <v>43735</v>
      </c>
      <c r="F87" s="118">
        <v>44375</v>
      </c>
      <c r="G87" s="118">
        <v>44378</v>
      </c>
      <c r="H87" s="118">
        <v>44470</v>
      </c>
    </row>
    <row r="88" spans="2:8" hidden="1" x14ac:dyDescent="0.35">
      <c r="B88" s="107" t="s">
        <v>281</v>
      </c>
      <c r="C88" s="107" t="s">
        <v>293</v>
      </c>
      <c r="D88" s="107">
        <v>92</v>
      </c>
      <c r="E88" s="118">
        <v>43829</v>
      </c>
      <c r="F88" s="118">
        <v>44467</v>
      </c>
      <c r="G88" s="118">
        <v>44470</v>
      </c>
      <c r="H88" s="118">
        <v>44562</v>
      </c>
    </row>
    <row r="89" spans="2:8" hidden="1" x14ac:dyDescent="0.35">
      <c r="B89" s="107" t="s">
        <v>281</v>
      </c>
      <c r="C89" s="107" t="s">
        <v>294</v>
      </c>
      <c r="D89" s="107">
        <v>90</v>
      </c>
      <c r="E89" s="118">
        <v>43920</v>
      </c>
      <c r="F89" s="118">
        <v>44559</v>
      </c>
      <c r="G89" s="118">
        <v>44562</v>
      </c>
      <c r="H89" s="118">
        <v>44652</v>
      </c>
    </row>
    <row r="90" spans="2:8" hidden="1" x14ac:dyDescent="0.35">
      <c r="B90" s="107" t="s">
        <v>281</v>
      </c>
      <c r="C90" s="107" t="s">
        <v>295</v>
      </c>
      <c r="D90" s="107">
        <v>91</v>
      </c>
      <c r="E90" s="118">
        <v>44011</v>
      </c>
      <c r="F90" s="118">
        <v>44649</v>
      </c>
      <c r="G90" s="118">
        <v>44652</v>
      </c>
      <c r="H90" s="118">
        <v>44743</v>
      </c>
    </row>
    <row r="91" spans="2:8" hidden="1" x14ac:dyDescent="0.35">
      <c r="B91" s="107" t="s">
        <v>281</v>
      </c>
      <c r="C91" s="107" t="s">
        <v>296</v>
      </c>
      <c r="D91" s="107">
        <v>92</v>
      </c>
      <c r="E91" s="118">
        <v>44103</v>
      </c>
      <c r="F91" s="118">
        <v>44740</v>
      </c>
      <c r="G91" s="118">
        <v>44743</v>
      </c>
      <c r="H91" s="118">
        <v>44835</v>
      </c>
    </row>
    <row r="92" spans="2:8" hidden="1" x14ac:dyDescent="0.35">
      <c r="B92" s="107" t="s">
        <v>281</v>
      </c>
      <c r="C92" s="107" t="s">
        <v>297</v>
      </c>
      <c r="D92" s="107">
        <v>92</v>
      </c>
      <c r="E92" s="118">
        <v>44195</v>
      </c>
      <c r="F92" s="118">
        <v>44832</v>
      </c>
      <c r="G92" s="118">
        <v>44835</v>
      </c>
      <c r="H92" s="118">
        <v>44927</v>
      </c>
    </row>
    <row r="93" spans="2:8" hidden="1" x14ac:dyDescent="0.35">
      <c r="B93" s="107" t="s">
        <v>281</v>
      </c>
      <c r="C93" s="107" t="s">
        <v>298</v>
      </c>
      <c r="D93" s="107">
        <v>90</v>
      </c>
      <c r="E93" s="118">
        <v>44285</v>
      </c>
      <c r="F93" s="118">
        <v>44923</v>
      </c>
      <c r="G93" s="118">
        <v>44927</v>
      </c>
      <c r="H93" s="118">
        <v>45017</v>
      </c>
    </row>
    <row r="94" spans="2:8" hidden="1" x14ac:dyDescent="0.35">
      <c r="B94" s="69" t="s">
        <v>281</v>
      </c>
      <c r="C94" s="69" t="s">
        <v>299</v>
      </c>
      <c r="D94" s="69">
        <v>91</v>
      </c>
      <c r="E94" s="68">
        <v>44376</v>
      </c>
      <c r="F94" s="68">
        <v>45014</v>
      </c>
      <c r="G94" s="68">
        <v>45017</v>
      </c>
      <c r="H94" s="68">
        <v>45108</v>
      </c>
    </row>
    <row r="95" spans="2:8" hidden="1" x14ac:dyDescent="0.35">
      <c r="B95" s="69" t="s">
        <v>281</v>
      </c>
      <c r="C95" s="69" t="s">
        <v>300</v>
      </c>
      <c r="D95" s="69">
        <v>92</v>
      </c>
      <c r="E95" s="68">
        <v>44468</v>
      </c>
      <c r="F95" s="68">
        <v>45105</v>
      </c>
      <c r="G95" s="68">
        <v>45108</v>
      </c>
      <c r="H95" s="68">
        <v>45200</v>
      </c>
    </row>
    <row r="96" spans="2:8" hidden="1" x14ac:dyDescent="0.35">
      <c r="B96" s="69" t="s">
        <v>281</v>
      </c>
      <c r="C96" s="69" t="s">
        <v>301</v>
      </c>
      <c r="D96" s="69">
        <v>92</v>
      </c>
      <c r="E96" s="68">
        <v>44560</v>
      </c>
      <c r="F96" s="68">
        <v>45196</v>
      </c>
      <c r="G96" s="68">
        <v>45200</v>
      </c>
      <c r="H96" s="68">
        <v>45292</v>
      </c>
    </row>
    <row r="97" spans="2:8" hidden="1" x14ac:dyDescent="0.35">
      <c r="B97" s="69" t="s">
        <v>281</v>
      </c>
      <c r="C97" s="69" t="s">
        <v>302</v>
      </c>
      <c r="D97" s="69">
        <f>H97-G97</f>
        <v>91</v>
      </c>
      <c r="E97" s="68">
        <f>WORKDAY(F90, 1, 'Futures Bank holidays'!$K$2:$K$48)</f>
        <v>44650</v>
      </c>
      <c r="F97" s="68">
        <f>WORKDAY(G97, -3, 'Futures Bank holidays'!$K$2:$K$48)</f>
        <v>45287</v>
      </c>
      <c r="G97" s="68">
        <f>H96</f>
        <v>45292</v>
      </c>
      <c r="H97" s="68">
        <f>EDATE(H96, 3)</f>
        <v>45383</v>
      </c>
    </row>
    <row r="98" spans="2:8" hidden="1" x14ac:dyDescent="0.35">
      <c r="B98" s="69" t="s">
        <v>281</v>
      </c>
      <c r="C98" s="69" t="s">
        <v>303</v>
      </c>
      <c r="D98" s="69">
        <f t="shared" ref="D98:D100" si="11">H98-G98</f>
        <v>91</v>
      </c>
      <c r="E98" s="68">
        <f>WORKDAY(F91, 1, 'Futures Bank holidays'!$K$2:$K$48)</f>
        <v>44741</v>
      </c>
      <c r="F98" s="68">
        <f>WORKDAY(G98, -3, 'Futures Bank holidays'!$K$2:$K$48)</f>
        <v>45377</v>
      </c>
      <c r="G98" s="68">
        <f t="shared" ref="G98:G100" si="12">H97</f>
        <v>45383</v>
      </c>
      <c r="H98" s="68">
        <f t="shared" ref="H98:H120" si="13">EDATE(H97, 3)</f>
        <v>45474</v>
      </c>
    </row>
    <row r="99" spans="2:8" hidden="1" x14ac:dyDescent="0.35">
      <c r="B99" s="69" t="s">
        <v>281</v>
      </c>
      <c r="C99" s="69" t="s">
        <v>304</v>
      </c>
      <c r="D99" s="69">
        <f t="shared" si="11"/>
        <v>92</v>
      </c>
      <c r="E99" s="68">
        <f>WORKDAY(F92, 1, 'Futures Bank holidays'!$K$2:$K$48)</f>
        <v>44833</v>
      </c>
      <c r="F99" s="68">
        <f>WORKDAY(G99, -3, 'Futures Bank holidays'!$K$2:$K$48)</f>
        <v>45469</v>
      </c>
      <c r="G99" s="68">
        <f t="shared" si="12"/>
        <v>45474</v>
      </c>
      <c r="H99" s="68">
        <f t="shared" si="13"/>
        <v>45566</v>
      </c>
    </row>
    <row r="100" spans="2:8" hidden="1" x14ac:dyDescent="0.35">
      <c r="B100" s="69" t="s">
        <v>281</v>
      </c>
      <c r="C100" s="69" t="s">
        <v>305</v>
      </c>
      <c r="D100" s="69">
        <f t="shared" si="11"/>
        <v>92</v>
      </c>
      <c r="E100" s="68">
        <f>WORKDAY(F93, 1, 'Futures Bank holidays'!$K$2:$K$48)</f>
        <v>44924</v>
      </c>
      <c r="F100" s="68">
        <f>WORKDAY(G100, -3, 'Futures Bank holidays'!$K$2:$K$48)</f>
        <v>45561</v>
      </c>
      <c r="G100" s="68">
        <f t="shared" si="12"/>
        <v>45566</v>
      </c>
      <c r="H100" s="68">
        <f t="shared" si="13"/>
        <v>45658</v>
      </c>
    </row>
    <row r="101" spans="2:8" hidden="1" x14ac:dyDescent="0.35">
      <c r="B101" s="69" t="s">
        <v>281</v>
      </c>
      <c r="C101" s="69" t="s">
        <v>306</v>
      </c>
      <c r="D101" s="69">
        <f>H101-G101</f>
        <v>90</v>
      </c>
      <c r="E101" s="68">
        <f>WORKDAY(F94, 1, 'Futures Bank holidays'!$K$2:$K$48)</f>
        <v>45015</v>
      </c>
      <c r="F101" s="68">
        <f>WORKDAY(G101, -3, 'Futures Bank holidays'!$K$2:$K$48)</f>
        <v>45653</v>
      </c>
      <c r="G101" s="68">
        <f>H100</f>
        <v>45658</v>
      </c>
      <c r="H101" s="68">
        <f>EDATE(H100, 3)</f>
        <v>45748</v>
      </c>
    </row>
    <row r="102" spans="2:8" hidden="1" x14ac:dyDescent="0.35">
      <c r="B102" s="69" t="s">
        <v>281</v>
      </c>
      <c r="C102" s="69" t="s">
        <v>307</v>
      </c>
      <c r="D102" s="69">
        <f t="shared" ref="D102:D104" si="14">H102-G102</f>
        <v>91</v>
      </c>
      <c r="E102" s="68">
        <f>WORKDAY(F95, 1, 'Futures Bank holidays'!$K$2:$K$48)</f>
        <v>45106</v>
      </c>
      <c r="F102" s="68">
        <f>WORKDAY(G102, -3, 'Futures Bank holidays'!$K$2:$K$48)</f>
        <v>45743</v>
      </c>
      <c r="G102" s="68">
        <f t="shared" ref="G102:G104" si="15">H101</f>
        <v>45748</v>
      </c>
      <c r="H102" s="68">
        <f t="shared" si="13"/>
        <v>45839</v>
      </c>
    </row>
    <row r="103" spans="2:8" hidden="1" x14ac:dyDescent="0.35">
      <c r="B103" s="69" t="s">
        <v>281</v>
      </c>
      <c r="C103" s="69" t="s">
        <v>308</v>
      </c>
      <c r="D103" s="69">
        <f t="shared" si="14"/>
        <v>92</v>
      </c>
      <c r="E103" s="68">
        <f>WORKDAY(F96, 1, 'Futures Bank holidays'!$K$2:$K$48)</f>
        <v>45197</v>
      </c>
      <c r="F103" s="68">
        <f>WORKDAY(G103, -3, 'Futures Bank holidays'!$K$2:$K$48)</f>
        <v>45834</v>
      </c>
      <c r="G103" s="68">
        <f t="shared" si="15"/>
        <v>45839</v>
      </c>
      <c r="H103" s="68">
        <f t="shared" si="13"/>
        <v>45931</v>
      </c>
    </row>
    <row r="104" spans="2:8" hidden="1" x14ac:dyDescent="0.35">
      <c r="B104" s="69" t="s">
        <v>281</v>
      </c>
      <c r="C104" s="69" t="s">
        <v>309</v>
      </c>
      <c r="D104" s="69">
        <f t="shared" si="14"/>
        <v>92</v>
      </c>
      <c r="E104" s="68">
        <f>WORKDAY(F97, 1, 'Futures Bank holidays'!$K$2:$K$48)</f>
        <v>45288</v>
      </c>
      <c r="F104" s="68">
        <f>WORKDAY(G104, -3, 'Futures Bank holidays'!$K$2:$K$48)</f>
        <v>45926</v>
      </c>
      <c r="G104" s="68">
        <f t="shared" si="15"/>
        <v>45931</v>
      </c>
      <c r="H104" s="68">
        <f t="shared" si="13"/>
        <v>46023</v>
      </c>
    </row>
    <row r="105" spans="2:8" hidden="1" x14ac:dyDescent="0.35">
      <c r="B105" s="69" t="s">
        <v>281</v>
      </c>
      <c r="C105" s="69" t="s">
        <v>310</v>
      </c>
      <c r="D105" s="69">
        <f t="shared" ref="D105:D108" si="16">H105-G105</f>
        <v>90</v>
      </c>
      <c r="E105" s="68">
        <f>WORKDAY(F98, 1, 'Futures Bank holidays'!$K$2:$K$48)</f>
        <v>45378</v>
      </c>
      <c r="F105" s="68">
        <f>WORKDAY(G105, -3, 'Futures Bank holidays'!$K$2:$K$48)</f>
        <v>46020</v>
      </c>
      <c r="G105" s="68">
        <f t="shared" ref="G105:G108" si="17">H104</f>
        <v>46023</v>
      </c>
      <c r="H105" s="68">
        <f t="shared" si="13"/>
        <v>46113</v>
      </c>
    </row>
    <row r="106" spans="2:8" hidden="1" x14ac:dyDescent="0.35">
      <c r="B106" s="69" t="s">
        <v>281</v>
      </c>
      <c r="C106" s="69" t="s">
        <v>311</v>
      </c>
      <c r="D106" s="69">
        <f t="shared" si="16"/>
        <v>91</v>
      </c>
      <c r="E106" s="68">
        <f>WORKDAY(F99, 1, 'Futures Bank holidays'!$K$2:$K$48)</f>
        <v>45470</v>
      </c>
      <c r="F106" s="68">
        <f>WORKDAY(G106, -3, 'Futures Bank holidays'!$K$2:$K$48)</f>
        <v>46108</v>
      </c>
      <c r="G106" s="68">
        <f t="shared" si="17"/>
        <v>46113</v>
      </c>
      <c r="H106" s="68">
        <f t="shared" si="13"/>
        <v>46204</v>
      </c>
    </row>
    <row r="107" spans="2:8" hidden="1" x14ac:dyDescent="0.35">
      <c r="B107" s="69" t="s">
        <v>281</v>
      </c>
      <c r="C107" s="69" t="s">
        <v>312</v>
      </c>
      <c r="D107" s="69">
        <f t="shared" si="16"/>
        <v>92</v>
      </c>
      <c r="E107" s="68">
        <f>WORKDAY(F100, 1, 'Futures Bank holidays'!$K$2:$K$48)</f>
        <v>45562</v>
      </c>
      <c r="F107" s="68">
        <f>WORKDAY(G107, -3, 'Futures Bank holidays'!$K$2:$K$48)</f>
        <v>46199</v>
      </c>
      <c r="G107" s="68">
        <f t="shared" si="17"/>
        <v>46204</v>
      </c>
      <c r="H107" s="68">
        <f t="shared" si="13"/>
        <v>46296</v>
      </c>
    </row>
    <row r="108" spans="2:8" hidden="1" x14ac:dyDescent="0.35">
      <c r="B108" s="69" t="s">
        <v>281</v>
      </c>
      <c r="C108" s="69" t="s">
        <v>313</v>
      </c>
      <c r="D108" s="69">
        <f t="shared" si="16"/>
        <v>92</v>
      </c>
      <c r="E108" s="68">
        <f>WORKDAY(F101, 1, 'Futures Bank holidays'!$K$2:$K$48)</f>
        <v>45656</v>
      </c>
      <c r="F108" s="68">
        <f>WORKDAY(G108, -3, 'Futures Bank holidays'!$K$2:$K$48)</f>
        <v>46293</v>
      </c>
      <c r="G108" s="68">
        <f t="shared" si="17"/>
        <v>46296</v>
      </c>
      <c r="H108" s="68">
        <f t="shared" si="13"/>
        <v>46388</v>
      </c>
    </row>
    <row r="109" spans="2:8" x14ac:dyDescent="0.35">
      <c r="B109" s="122" t="s">
        <v>281</v>
      </c>
      <c r="C109" s="122" t="s">
        <v>314</v>
      </c>
      <c r="D109" s="122">
        <f t="shared" ref="D109:D120" si="18">H109-G109</f>
        <v>90</v>
      </c>
      <c r="E109" s="125">
        <f>WORKDAY(F102, 1, 'Futures Bank holidays'!$K$2:$K$48)</f>
        <v>45744</v>
      </c>
      <c r="F109" s="125">
        <f>WORKDAY(G109, -3, 'Futures Bank holidays'!$K$2:$K$48)</f>
        <v>46385</v>
      </c>
      <c r="G109" s="125">
        <f t="shared" ref="G109:G112" si="19">H108</f>
        <v>46388</v>
      </c>
      <c r="H109" s="125">
        <f t="shared" si="13"/>
        <v>46478</v>
      </c>
    </row>
    <row r="110" spans="2:8" x14ac:dyDescent="0.35">
      <c r="B110" s="122" t="s">
        <v>281</v>
      </c>
      <c r="C110" s="122" t="s">
        <v>315</v>
      </c>
      <c r="D110" s="122">
        <f t="shared" si="18"/>
        <v>91</v>
      </c>
      <c r="E110" s="125">
        <f>WORKDAY(F103, 1, 'Futures Bank holidays'!$K$2:$K$48)</f>
        <v>45835</v>
      </c>
      <c r="F110" s="125">
        <f>WORKDAY(G110, -3, 'Futures Bank holidays'!$K$2:$K$48)</f>
        <v>46471</v>
      </c>
      <c r="G110" s="125">
        <f t="shared" si="19"/>
        <v>46478</v>
      </c>
      <c r="H110" s="125">
        <f t="shared" si="13"/>
        <v>46569</v>
      </c>
    </row>
    <row r="111" spans="2:8" x14ac:dyDescent="0.35">
      <c r="B111" s="122" t="s">
        <v>281</v>
      </c>
      <c r="C111" s="122" t="s">
        <v>316</v>
      </c>
      <c r="D111" s="122">
        <f t="shared" si="18"/>
        <v>92</v>
      </c>
      <c r="E111" s="125">
        <f>WORKDAY(F104, 1, 'Futures Bank holidays'!$K$2:$K$48)</f>
        <v>45929</v>
      </c>
      <c r="F111" s="125">
        <f>WORKDAY(G111, -3, 'Futures Bank holidays'!$K$2:$K$48)</f>
        <v>46566</v>
      </c>
      <c r="G111" s="125">
        <f t="shared" si="19"/>
        <v>46569</v>
      </c>
      <c r="H111" s="125">
        <f t="shared" si="13"/>
        <v>46661</v>
      </c>
    </row>
    <row r="112" spans="2:8" x14ac:dyDescent="0.35">
      <c r="B112" s="122" t="s">
        <v>281</v>
      </c>
      <c r="C112" s="122" t="s">
        <v>317</v>
      </c>
      <c r="D112" s="122">
        <f t="shared" si="18"/>
        <v>92</v>
      </c>
      <c r="E112" s="125">
        <f>WORKDAY(F105, 1, 'Futures Bank holidays'!$K$2:$K$48)</f>
        <v>46021</v>
      </c>
      <c r="F112" s="125">
        <f>WORKDAY(G112, -3, 'Futures Bank holidays'!$K$2:$K$48)</f>
        <v>46658</v>
      </c>
      <c r="G112" s="125">
        <f t="shared" si="19"/>
        <v>46661</v>
      </c>
      <c r="H112" s="125">
        <f t="shared" si="13"/>
        <v>46753</v>
      </c>
    </row>
    <row r="113" spans="2:8" x14ac:dyDescent="0.35">
      <c r="B113" s="80" t="s">
        <v>281</v>
      </c>
      <c r="C113" s="80" t="s">
        <v>318</v>
      </c>
      <c r="D113" s="80">
        <f t="shared" si="18"/>
        <v>91</v>
      </c>
      <c r="E113" s="95">
        <f>WORKDAY(F106, 1, 'Futures Bank holidays'!$K$2:$K$48)</f>
        <v>46111</v>
      </c>
      <c r="F113" s="95">
        <f>WORKDAY(G113, -3, 'Futures Bank holidays'!$K$2:$K$48)</f>
        <v>46750</v>
      </c>
      <c r="G113" s="95">
        <f t="shared" ref="G113:G120" si="20">H112</f>
        <v>46753</v>
      </c>
      <c r="H113" s="95">
        <f t="shared" si="13"/>
        <v>46844</v>
      </c>
    </row>
    <row r="114" spans="2:8" x14ac:dyDescent="0.35">
      <c r="B114" s="80" t="s">
        <v>281</v>
      </c>
      <c r="C114" s="80" t="s">
        <v>319</v>
      </c>
      <c r="D114" s="80">
        <f t="shared" si="18"/>
        <v>91</v>
      </c>
      <c r="E114" s="95">
        <f>WORKDAY(F107, 1, 'Futures Bank holidays'!$K$2:$K$48)</f>
        <v>46202</v>
      </c>
      <c r="F114" s="95">
        <f>WORKDAY(G114, -3, 'Futures Bank holidays'!$K$2:$K$48)</f>
        <v>46841</v>
      </c>
      <c r="G114" s="95">
        <f t="shared" si="20"/>
        <v>46844</v>
      </c>
      <c r="H114" s="95">
        <f t="shared" si="13"/>
        <v>46935</v>
      </c>
    </row>
    <row r="115" spans="2:8" x14ac:dyDescent="0.35">
      <c r="B115" s="80" t="s">
        <v>281</v>
      </c>
      <c r="C115" s="80" t="s">
        <v>320</v>
      </c>
      <c r="D115" s="80">
        <f t="shared" si="18"/>
        <v>92</v>
      </c>
      <c r="E115" s="95">
        <f>WORKDAY(F108, 1, 'Futures Bank holidays'!$K$2:$K$48)</f>
        <v>46294</v>
      </c>
      <c r="F115" s="95">
        <f>WORKDAY(G115, -3, 'Futures Bank holidays'!$K$2:$K$48)</f>
        <v>46932</v>
      </c>
      <c r="G115" s="95">
        <f t="shared" si="20"/>
        <v>46935</v>
      </c>
      <c r="H115" s="95">
        <f t="shared" si="13"/>
        <v>47027</v>
      </c>
    </row>
    <row r="116" spans="2:8" x14ac:dyDescent="0.35">
      <c r="B116" s="80" t="s">
        <v>281</v>
      </c>
      <c r="C116" s="80" t="s">
        <v>321</v>
      </c>
      <c r="D116" s="80">
        <f t="shared" si="18"/>
        <v>92</v>
      </c>
      <c r="E116" s="95">
        <f>WORKDAY(F109, 1, 'Futures Bank holidays'!$K$2:$K$48)</f>
        <v>46386</v>
      </c>
      <c r="F116" s="95">
        <f>WORKDAY(G116, -3, 'Futures Bank holidays'!$K$2:$K$48)</f>
        <v>47023</v>
      </c>
      <c r="G116" s="95">
        <f t="shared" si="20"/>
        <v>47027</v>
      </c>
      <c r="H116" s="95">
        <f t="shared" si="13"/>
        <v>47119</v>
      </c>
    </row>
    <row r="117" spans="2:8" hidden="1" x14ac:dyDescent="0.35">
      <c r="B117" s="80" t="s">
        <v>281</v>
      </c>
      <c r="C117" s="80" t="s">
        <v>322</v>
      </c>
      <c r="D117" s="80">
        <f t="shared" si="18"/>
        <v>90</v>
      </c>
      <c r="E117" s="95">
        <f>WORKDAY(F110, 1, 'Futures Bank holidays'!$K$2:$K$48)</f>
        <v>46476</v>
      </c>
      <c r="F117" s="95">
        <f>WORKDAY(G117, -3, 'Futures Bank holidays'!$K$2:$K$48)</f>
        <v>47114</v>
      </c>
      <c r="G117" s="95">
        <f t="shared" si="20"/>
        <v>47119</v>
      </c>
      <c r="H117" s="95">
        <f t="shared" si="13"/>
        <v>47209</v>
      </c>
    </row>
    <row r="118" spans="2:8" hidden="1" x14ac:dyDescent="0.35">
      <c r="B118" s="80" t="s">
        <v>281</v>
      </c>
      <c r="C118" s="80" t="s">
        <v>323</v>
      </c>
      <c r="D118" s="80">
        <f t="shared" si="18"/>
        <v>91</v>
      </c>
      <c r="E118" s="95">
        <f>WORKDAY(F111, 1, 'Futures Bank holidays'!$K$2:$K$48)</f>
        <v>46567</v>
      </c>
      <c r="F118" s="95">
        <f>WORKDAY(G118, -3, 'Futures Bank holidays'!$K$2:$K$48)</f>
        <v>47204</v>
      </c>
      <c r="G118" s="95">
        <f t="shared" si="20"/>
        <v>47209</v>
      </c>
      <c r="H118" s="95">
        <f t="shared" si="13"/>
        <v>47300</v>
      </c>
    </row>
    <row r="119" spans="2:8" hidden="1" x14ac:dyDescent="0.35">
      <c r="B119" s="80" t="s">
        <v>281</v>
      </c>
      <c r="C119" s="80" t="s">
        <v>324</v>
      </c>
      <c r="D119" s="80">
        <f t="shared" si="18"/>
        <v>92</v>
      </c>
      <c r="E119" s="95">
        <f>WORKDAY(F112, 1, 'Futures Bank holidays'!$K$2:$K$48)</f>
        <v>46659</v>
      </c>
      <c r="F119" s="95">
        <f>WORKDAY(G119, -3, 'Futures Bank holidays'!$K$2:$K$48)</f>
        <v>47296</v>
      </c>
      <c r="G119" s="95">
        <f t="shared" si="20"/>
        <v>47300</v>
      </c>
      <c r="H119" s="95">
        <f t="shared" si="13"/>
        <v>47392</v>
      </c>
    </row>
    <row r="120" spans="2:8" hidden="1" x14ac:dyDescent="0.35">
      <c r="B120" s="80" t="s">
        <v>281</v>
      </c>
      <c r="C120" s="80" t="s">
        <v>325</v>
      </c>
      <c r="D120" s="80">
        <f t="shared" si="18"/>
        <v>92</v>
      </c>
      <c r="E120" s="95">
        <f>WORKDAY(F113, 1, 'Futures Bank holidays'!$K$2:$K$48)</f>
        <v>46751</v>
      </c>
      <c r="F120" s="95">
        <f>WORKDAY(G120, -3, 'Futures Bank holidays'!$K$2:$K$48)</f>
        <v>47387</v>
      </c>
      <c r="G120" s="95">
        <f t="shared" si="20"/>
        <v>47392</v>
      </c>
      <c r="H120" s="95">
        <f t="shared" si="13"/>
        <v>47484</v>
      </c>
    </row>
    <row r="121" spans="2:8" hidden="1" x14ac:dyDescent="0.35">
      <c r="B121" s="107" t="s">
        <v>326</v>
      </c>
      <c r="C121" s="107" t="s">
        <v>331</v>
      </c>
      <c r="D121" s="107">
        <v>183</v>
      </c>
      <c r="E121" s="118">
        <v>43187</v>
      </c>
      <c r="F121" s="118">
        <v>44284</v>
      </c>
      <c r="G121" s="118">
        <v>44287</v>
      </c>
      <c r="H121" s="118">
        <v>44470</v>
      </c>
    </row>
    <row r="122" spans="2:8" hidden="1" x14ac:dyDescent="0.35">
      <c r="B122" s="107" t="s">
        <v>326</v>
      </c>
      <c r="C122" s="107" t="s">
        <v>332</v>
      </c>
      <c r="D122" s="107">
        <v>182</v>
      </c>
      <c r="E122" s="118">
        <v>43370</v>
      </c>
      <c r="F122" s="118">
        <v>44467</v>
      </c>
      <c r="G122" s="118">
        <v>44470</v>
      </c>
      <c r="H122" s="118">
        <v>44652</v>
      </c>
    </row>
    <row r="123" spans="2:8" hidden="1" x14ac:dyDescent="0.35">
      <c r="B123" s="107" t="s">
        <v>326</v>
      </c>
      <c r="C123" s="107" t="s">
        <v>333</v>
      </c>
      <c r="D123" s="107">
        <v>183</v>
      </c>
      <c r="E123" s="118">
        <v>43552</v>
      </c>
      <c r="F123" s="118">
        <v>44649</v>
      </c>
      <c r="G123" s="118">
        <v>44652</v>
      </c>
      <c r="H123" s="118">
        <v>44835</v>
      </c>
    </row>
    <row r="124" spans="2:8" hidden="1" x14ac:dyDescent="0.35">
      <c r="B124" s="107" t="s">
        <v>326</v>
      </c>
      <c r="C124" s="107" t="s">
        <v>334</v>
      </c>
      <c r="D124" s="107">
        <v>182</v>
      </c>
      <c r="E124" s="118">
        <v>43735</v>
      </c>
      <c r="F124" s="118">
        <v>44832</v>
      </c>
      <c r="G124" s="118">
        <v>44835</v>
      </c>
      <c r="H124" s="118">
        <v>45017</v>
      </c>
    </row>
    <row r="125" spans="2:8" hidden="1" x14ac:dyDescent="0.35">
      <c r="B125" s="107" t="s">
        <v>326</v>
      </c>
      <c r="C125" s="107" t="s">
        <v>335</v>
      </c>
      <c r="D125" s="107">
        <v>183</v>
      </c>
      <c r="E125" s="118">
        <v>43920</v>
      </c>
      <c r="F125" s="118">
        <v>45014</v>
      </c>
      <c r="G125" s="118">
        <v>45017</v>
      </c>
      <c r="H125" s="118">
        <v>45200</v>
      </c>
    </row>
    <row r="126" spans="2:8" hidden="1" x14ac:dyDescent="0.35">
      <c r="B126" s="107" t="s">
        <v>326</v>
      </c>
      <c r="C126" s="107" t="s">
        <v>336</v>
      </c>
      <c r="D126" s="107">
        <v>183</v>
      </c>
      <c r="E126" s="118">
        <v>44103</v>
      </c>
      <c r="F126" s="118">
        <v>45196</v>
      </c>
      <c r="G126" s="118">
        <v>45200</v>
      </c>
      <c r="H126" s="118">
        <v>45383</v>
      </c>
    </row>
    <row r="127" spans="2:8" hidden="1" x14ac:dyDescent="0.35">
      <c r="B127" s="66" t="s">
        <v>326</v>
      </c>
      <c r="C127" s="66" t="s">
        <v>337</v>
      </c>
      <c r="D127" s="66">
        <v>183</v>
      </c>
      <c r="E127" s="65">
        <v>44285</v>
      </c>
      <c r="F127" s="65">
        <v>45377</v>
      </c>
      <c r="G127" s="65">
        <v>45383</v>
      </c>
      <c r="H127" s="65">
        <v>45566</v>
      </c>
    </row>
    <row r="128" spans="2:8" hidden="1" x14ac:dyDescent="0.35">
      <c r="B128" s="66" t="s">
        <v>326</v>
      </c>
      <c r="C128" s="66" t="s">
        <v>338</v>
      </c>
      <c r="D128" s="66">
        <v>182</v>
      </c>
      <c r="E128" s="65">
        <v>44468</v>
      </c>
      <c r="F128" s="65">
        <v>45561</v>
      </c>
      <c r="G128" s="65">
        <v>45566</v>
      </c>
      <c r="H128" s="65">
        <v>45748</v>
      </c>
    </row>
    <row r="129" spans="2:8" hidden="1" x14ac:dyDescent="0.35">
      <c r="B129" s="122" t="s">
        <v>326</v>
      </c>
      <c r="C129" s="122" t="s">
        <v>339</v>
      </c>
      <c r="D129" s="122">
        <f>H129-G129</f>
        <v>183</v>
      </c>
      <c r="E129" s="125">
        <f>WORKDAY(F123, 1, 'Futures Bank holidays'!$K$2:$K$48)</f>
        <v>44650</v>
      </c>
      <c r="F129" s="125">
        <f>WORKDAY(G129, -3, 'Futures Bank holidays'!$K$2:$K$48)</f>
        <v>45743</v>
      </c>
      <c r="G129" s="125">
        <f>H128</f>
        <v>45748</v>
      </c>
      <c r="H129" s="125">
        <f>EDATE(H128, 6)</f>
        <v>45931</v>
      </c>
    </row>
    <row r="130" spans="2:8" hidden="1" x14ac:dyDescent="0.35">
      <c r="B130" s="122" t="s">
        <v>326</v>
      </c>
      <c r="C130" s="122" t="s">
        <v>340</v>
      </c>
      <c r="D130" s="122">
        <f>H130-G130</f>
        <v>182</v>
      </c>
      <c r="E130" s="125">
        <f>WORKDAY(F124, 1, 'Futures Bank holidays'!$K$2:$K$48)</f>
        <v>44833</v>
      </c>
      <c r="F130" s="125">
        <f>WORKDAY(G130, -3, 'Futures Bank holidays'!$K$2:$K$48)</f>
        <v>45926</v>
      </c>
      <c r="G130" s="125">
        <f t="shared" ref="G130" si="21">H129</f>
        <v>45931</v>
      </c>
      <c r="H130" s="125">
        <f t="shared" ref="H130" si="22">EDATE(H129, 6)</f>
        <v>46113</v>
      </c>
    </row>
    <row r="131" spans="2:8" hidden="1" x14ac:dyDescent="0.35">
      <c r="B131" s="122" t="s">
        <v>326</v>
      </c>
      <c r="C131" s="122" t="s">
        <v>341</v>
      </c>
      <c r="D131" s="122">
        <f>H131-G131</f>
        <v>183</v>
      </c>
      <c r="E131" s="125">
        <f>WORKDAY(F125, 1, 'Futures Bank holidays'!$K$2:$K$48)</f>
        <v>45015</v>
      </c>
      <c r="F131" s="125">
        <f>WORKDAY(G131, -3, 'Futures Bank holidays'!$K$2:$K$48)</f>
        <v>46108</v>
      </c>
      <c r="G131" s="125">
        <f>H130</f>
        <v>46113</v>
      </c>
      <c r="H131" s="125">
        <f>EDATE(H130, 6)</f>
        <v>46296</v>
      </c>
    </row>
    <row r="132" spans="2:8" hidden="1" x14ac:dyDescent="0.35">
      <c r="B132" s="122" t="s">
        <v>326</v>
      </c>
      <c r="C132" s="122" t="s">
        <v>342</v>
      </c>
      <c r="D132" s="122">
        <f>H132-G132</f>
        <v>182</v>
      </c>
      <c r="E132" s="125">
        <f>WORKDAY(F126, 1, 'Futures Bank holidays'!$K$2:$K$48)</f>
        <v>45197</v>
      </c>
      <c r="F132" s="125">
        <f>WORKDAY(G132, -3, 'Futures Bank holidays'!$K$2:$K$48)</f>
        <v>46293</v>
      </c>
      <c r="G132" s="125">
        <f>H131</f>
        <v>46296</v>
      </c>
      <c r="H132" s="125">
        <f>EDATE(H131, 6)</f>
        <v>46478</v>
      </c>
    </row>
    <row r="133" spans="2:8" hidden="1" x14ac:dyDescent="0.35">
      <c r="B133" s="122" t="s">
        <v>326</v>
      </c>
      <c r="C133" s="122" t="s">
        <v>343</v>
      </c>
      <c r="D133" s="122">
        <f t="shared" ref="D133:D134" si="23">H133-G133</f>
        <v>183</v>
      </c>
      <c r="E133" s="125">
        <f>WORKDAY(F127, 1, 'Futures Bank holidays'!$K$2:$K$48)</f>
        <v>45378</v>
      </c>
      <c r="F133" s="125">
        <f>WORKDAY(G133, -3, 'Futures Bank holidays'!$K$2:$K$48)</f>
        <v>46471</v>
      </c>
      <c r="G133" s="125">
        <f t="shared" ref="G133:G134" si="24">H132</f>
        <v>46478</v>
      </c>
      <c r="H133" s="125">
        <f t="shared" ref="H133:H138" si="25">EDATE(H132, 6)</f>
        <v>46661</v>
      </c>
    </row>
    <row r="134" spans="2:8" hidden="1" x14ac:dyDescent="0.35">
      <c r="B134" s="122" t="s">
        <v>326</v>
      </c>
      <c r="C134" s="122" t="s">
        <v>344</v>
      </c>
      <c r="D134" s="122">
        <f t="shared" si="23"/>
        <v>183</v>
      </c>
      <c r="E134" s="125">
        <f>WORKDAY(F128, 1, 'Futures Bank holidays'!$K$2:$K$48)</f>
        <v>45562</v>
      </c>
      <c r="F134" s="125">
        <f>WORKDAY(G134, -3, 'Futures Bank holidays'!$K$2:$K$48)</f>
        <v>46658</v>
      </c>
      <c r="G134" s="125">
        <f t="shared" si="24"/>
        <v>46661</v>
      </c>
      <c r="H134" s="125">
        <f t="shared" si="25"/>
        <v>46844</v>
      </c>
    </row>
    <row r="135" spans="2:8" x14ac:dyDescent="0.35">
      <c r="B135" s="122" t="s">
        <v>326</v>
      </c>
      <c r="C135" s="122" t="s">
        <v>345</v>
      </c>
      <c r="D135" s="122">
        <f t="shared" ref="D135:D136" si="26">H135-G135</f>
        <v>183</v>
      </c>
      <c r="E135" s="125">
        <f>WORKDAY(F129, 1, 'Futures Bank holidays'!$K$2:$K$48)</f>
        <v>45744</v>
      </c>
      <c r="F135" s="125">
        <f>WORKDAY(G135, -3, 'Futures Bank holidays'!$K$2:$K$48)</f>
        <v>46841</v>
      </c>
      <c r="G135" s="125">
        <f t="shared" ref="G135:G136" si="27">H134</f>
        <v>46844</v>
      </c>
      <c r="H135" s="125">
        <f t="shared" si="25"/>
        <v>47027</v>
      </c>
    </row>
    <row r="136" spans="2:8" x14ac:dyDescent="0.35">
      <c r="B136" s="122" t="s">
        <v>326</v>
      </c>
      <c r="C136" s="122" t="s">
        <v>346</v>
      </c>
      <c r="D136" s="122">
        <f t="shared" si="26"/>
        <v>182</v>
      </c>
      <c r="E136" s="125">
        <f>WORKDAY(F130, 1, 'Futures Bank holidays'!$K$2:$K$48)</f>
        <v>45929</v>
      </c>
      <c r="F136" s="125">
        <f>WORKDAY(G136, -3, 'Futures Bank holidays'!$K$2:$K$48)</f>
        <v>47023</v>
      </c>
      <c r="G136" s="125">
        <f t="shared" si="27"/>
        <v>47027</v>
      </c>
      <c r="H136" s="125">
        <f t="shared" si="25"/>
        <v>47209</v>
      </c>
    </row>
    <row r="137" spans="2:8" x14ac:dyDescent="0.35">
      <c r="B137" s="80" t="s">
        <v>326</v>
      </c>
      <c r="C137" s="80" t="s">
        <v>347</v>
      </c>
      <c r="D137" s="80">
        <f t="shared" ref="D137:D138" si="28">H137-G137</f>
        <v>183</v>
      </c>
      <c r="E137" s="95">
        <f>WORKDAY(F131, 1, 'Futures Bank holidays'!$K$2:$K$48)</f>
        <v>46111</v>
      </c>
      <c r="F137" s="95">
        <f>WORKDAY(G137, -3, 'Futures Bank holidays'!$K$2:$K$48)</f>
        <v>47204</v>
      </c>
      <c r="G137" s="95">
        <f t="shared" ref="G137:G138" si="29">H136</f>
        <v>47209</v>
      </c>
      <c r="H137" s="95">
        <f t="shared" si="25"/>
        <v>47392</v>
      </c>
    </row>
    <row r="138" spans="2:8" x14ac:dyDescent="0.35">
      <c r="B138" s="80" t="s">
        <v>326</v>
      </c>
      <c r="C138" s="80" t="s">
        <v>348</v>
      </c>
      <c r="D138" s="80">
        <f t="shared" si="28"/>
        <v>182</v>
      </c>
      <c r="E138" s="95">
        <f>WORKDAY(F132, 1, 'Futures Bank holidays'!$K$2:$K$48)</f>
        <v>46294</v>
      </c>
      <c r="F138" s="95">
        <f>WORKDAY(G138, -3, 'Futures Bank holidays'!$K$2:$K$48)</f>
        <v>47387</v>
      </c>
      <c r="G138" s="95">
        <f t="shared" si="29"/>
        <v>47392</v>
      </c>
      <c r="H138" s="95">
        <f t="shared" si="25"/>
        <v>47574</v>
      </c>
    </row>
    <row r="139" spans="2:8" hidden="1" x14ac:dyDescent="0.35">
      <c r="B139" s="107" t="s">
        <v>353</v>
      </c>
      <c r="C139" s="107" t="s">
        <v>356</v>
      </c>
      <c r="D139" s="107">
        <v>365</v>
      </c>
      <c r="E139" s="118">
        <v>42003</v>
      </c>
      <c r="F139" s="118">
        <v>44194</v>
      </c>
      <c r="G139" s="118">
        <v>44197</v>
      </c>
      <c r="H139" s="118">
        <v>44562</v>
      </c>
    </row>
    <row r="140" spans="2:8" hidden="1" x14ac:dyDescent="0.35">
      <c r="B140" s="107" t="s">
        <v>353</v>
      </c>
      <c r="C140" s="107" t="s">
        <v>357</v>
      </c>
      <c r="D140" s="107">
        <v>365</v>
      </c>
      <c r="E140" s="118">
        <v>42368</v>
      </c>
      <c r="F140" s="118">
        <v>44559</v>
      </c>
      <c r="G140" s="118">
        <v>44562</v>
      </c>
      <c r="H140" s="118">
        <v>44927</v>
      </c>
    </row>
    <row r="141" spans="2:8" hidden="1" x14ac:dyDescent="0.35">
      <c r="B141" s="107" t="s">
        <v>353</v>
      </c>
      <c r="C141" s="107" t="s">
        <v>358</v>
      </c>
      <c r="D141" s="107">
        <v>365</v>
      </c>
      <c r="E141" s="118">
        <v>42733</v>
      </c>
      <c r="F141" s="118">
        <v>44923</v>
      </c>
      <c r="G141" s="118">
        <v>44927</v>
      </c>
      <c r="H141" s="118">
        <v>45292</v>
      </c>
    </row>
    <row r="142" spans="2:8" s="1" customFormat="1" hidden="1" x14ac:dyDescent="0.35">
      <c r="B142" s="107" t="s">
        <v>353</v>
      </c>
      <c r="C142" s="107" t="s">
        <v>359</v>
      </c>
      <c r="D142" s="107">
        <v>366</v>
      </c>
      <c r="E142" s="118">
        <v>43097</v>
      </c>
      <c r="F142" s="118">
        <v>45287</v>
      </c>
      <c r="G142" s="118">
        <v>45292</v>
      </c>
      <c r="H142" s="118">
        <v>45658</v>
      </c>
    </row>
    <row r="143" spans="2:8" s="1" customFormat="1" hidden="1" x14ac:dyDescent="0.35">
      <c r="B143" s="66" t="s">
        <v>353</v>
      </c>
      <c r="C143" s="66" t="s">
        <v>360</v>
      </c>
      <c r="D143" s="66">
        <v>365</v>
      </c>
      <c r="E143" s="65">
        <v>43462</v>
      </c>
      <c r="F143" s="65">
        <v>45653</v>
      </c>
      <c r="G143" s="65">
        <v>45658</v>
      </c>
      <c r="H143" s="65">
        <v>46023</v>
      </c>
    </row>
    <row r="144" spans="2:8" s="1" customFormat="1" hidden="1" x14ac:dyDescent="0.35">
      <c r="B144" s="66" t="s">
        <v>353</v>
      </c>
      <c r="C144" s="66" t="s">
        <v>371</v>
      </c>
      <c r="D144" s="66">
        <v>365</v>
      </c>
      <c r="E144" s="65">
        <v>43829</v>
      </c>
      <c r="F144" s="65">
        <v>46020</v>
      </c>
      <c r="G144" s="65">
        <v>46023</v>
      </c>
      <c r="H144" s="65">
        <v>46388</v>
      </c>
    </row>
    <row r="145" spans="2:8" s="1" customFormat="1" hidden="1" x14ac:dyDescent="0.35">
      <c r="B145" s="66" t="s">
        <v>353</v>
      </c>
      <c r="C145" s="66" t="s">
        <v>362</v>
      </c>
      <c r="D145" s="66">
        <v>365</v>
      </c>
      <c r="E145" s="65">
        <v>44195</v>
      </c>
      <c r="F145" s="65">
        <v>46385</v>
      </c>
      <c r="G145" s="65">
        <v>46388</v>
      </c>
      <c r="H145" s="65">
        <v>46753</v>
      </c>
    </row>
    <row r="146" spans="2:8" s="1" customFormat="1" hidden="1" x14ac:dyDescent="0.35">
      <c r="B146" s="66" t="s">
        <v>353</v>
      </c>
      <c r="C146" s="66" t="s">
        <v>363</v>
      </c>
      <c r="D146" s="66">
        <v>366</v>
      </c>
      <c r="E146" s="65">
        <v>44560</v>
      </c>
      <c r="F146" s="65">
        <v>46750</v>
      </c>
      <c r="G146" s="65">
        <v>46753</v>
      </c>
      <c r="H146" s="65">
        <v>47119</v>
      </c>
    </row>
    <row r="147" spans="2:8" hidden="1" x14ac:dyDescent="0.35">
      <c r="B147" s="122" t="s">
        <v>353</v>
      </c>
      <c r="C147" s="122" t="s">
        <v>364</v>
      </c>
      <c r="D147" s="122">
        <f>H147-G147</f>
        <v>365</v>
      </c>
      <c r="E147" s="125">
        <f>WORKDAY(F141, 1, 'Futures Bank holidays'!$K$2:$K$48)</f>
        <v>44924</v>
      </c>
      <c r="F147" s="125">
        <f>WORKDAY(G147, -3, 'Futures Bank holidays'!$K$2:$K$48)</f>
        <v>47114</v>
      </c>
      <c r="G147" s="125">
        <f t="shared" ref="G147" si="30">H146</f>
        <v>47119</v>
      </c>
      <c r="H147" s="125">
        <f t="shared" ref="H147:H151" si="31">EDATE(H146, 12)</f>
        <v>47484</v>
      </c>
    </row>
    <row r="148" spans="2:8" hidden="1" x14ac:dyDescent="0.35">
      <c r="B148" s="122" t="s">
        <v>353</v>
      </c>
      <c r="C148" s="122" t="s">
        <v>365</v>
      </c>
      <c r="D148" s="122">
        <f>H148-G148</f>
        <v>365</v>
      </c>
      <c r="E148" s="125">
        <f>WORKDAY(F142, 1, 'Futures Bank holidays'!$K$2:$K$48)</f>
        <v>45288</v>
      </c>
      <c r="F148" s="125">
        <f>WORKDAY(G148, -3, 'Futures Bank holidays'!$K$2:$K$48)</f>
        <v>47479</v>
      </c>
      <c r="G148" s="125">
        <f t="shared" ref="G148" si="32">H147</f>
        <v>47484</v>
      </c>
      <c r="H148" s="125">
        <f t="shared" si="31"/>
        <v>47849</v>
      </c>
    </row>
    <row r="149" spans="2:8" hidden="1" x14ac:dyDescent="0.35">
      <c r="B149" s="122" t="s">
        <v>353</v>
      </c>
      <c r="C149" s="122" t="s">
        <v>366</v>
      </c>
      <c r="D149" s="122">
        <f>H149-G149</f>
        <v>365</v>
      </c>
      <c r="E149" s="125">
        <f>WORKDAY(F143, 1, 'Futures Bank holidays'!$K$2:$K$48)</f>
        <v>45656</v>
      </c>
      <c r="F149" s="125">
        <f>WORKDAY(G149, -3, 'Futures Bank holidays'!$K$2:$K$48)</f>
        <v>47844</v>
      </c>
      <c r="G149" s="125">
        <f t="shared" ref="G149" si="33">H148</f>
        <v>47849</v>
      </c>
      <c r="H149" s="125">
        <f t="shared" si="31"/>
        <v>48214</v>
      </c>
    </row>
    <row r="150" spans="2:8" s="1" customFormat="1" x14ac:dyDescent="0.35">
      <c r="B150" s="122" t="s">
        <v>353</v>
      </c>
      <c r="C150" s="122" t="s">
        <v>367</v>
      </c>
      <c r="D150" s="122">
        <f>H150-G150</f>
        <v>366</v>
      </c>
      <c r="E150" s="125">
        <f>WORKDAY(F144, 1, 'Futures Bank holidays'!$K$2:$K$48)</f>
        <v>46021</v>
      </c>
      <c r="F150" s="125">
        <f>WORKDAY(G150, -3, 'Futures Bank holidays'!$K$2:$K$48)</f>
        <v>48211</v>
      </c>
      <c r="G150" s="125">
        <f t="shared" ref="G150" si="34">H149</f>
        <v>48214</v>
      </c>
      <c r="H150" s="125">
        <f t="shared" si="31"/>
        <v>48580</v>
      </c>
    </row>
    <row r="151" spans="2:8" x14ac:dyDescent="0.35">
      <c r="B151" s="80" t="s">
        <v>353</v>
      </c>
      <c r="C151" s="80" t="s">
        <v>372</v>
      </c>
      <c r="D151" s="80">
        <f>H151-G151</f>
        <v>365</v>
      </c>
      <c r="E151" s="95">
        <f>WORKDAY(F145, 1, 'Futures Bank holidays'!$K$2:$K$48)</f>
        <v>46386</v>
      </c>
      <c r="F151" s="95">
        <f>WORKDAY(G151, -3, 'Futures Bank holidays'!$K$2:$K$48)</f>
        <v>48577</v>
      </c>
      <c r="G151" s="95">
        <f t="shared" ref="G151" si="35">H150</f>
        <v>48580</v>
      </c>
      <c r="H151" s="95">
        <f t="shared" si="31"/>
        <v>48945</v>
      </c>
    </row>
  </sheetData>
  <mergeCells count="2">
    <mergeCell ref="B2:H3"/>
    <mergeCell ref="B5:C5"/>
  </mergeCells>
  <phoneticPr fontId="30" type="noConversion"/>
  <pageMargins left="0.7" right="0.7" top="0.75" bottom="0.75" header="0.3" footer="0.3"/>
  <pageSetup paperSize="9" orientation="portrait" r:id="rId1"/>
  <headerFooter>
    <oddFooter>&amp;C_x000D_&amp;1#&amp;"Aptos"&amp;10&amp;K000000 External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69BBE-5559-4E49-BC43-E882DDA5358D}">
  <sheetPr>
    <tabColor theme="9" tint="0.79998168889431442"/>
    <pageSetUpPr fitToPage="1"/>
  </sheetPr>
  <dimension ref="B1:O126"/>
  <sheetViews>
    <sheetView showGridLines="0" topLeftCell="A53" zoomScale="64" zoomScaleNormal="55" workbookViewId="0">
      <selection activeCell="I99" sqref="I99"/>
    </sheetView>
  </sheetViews>
  <sheetFormatPr defaultColWidth="9.1796875" defaultRowHeight="14.5" x14ac:dyDescent="0.35"/>
  <cols>
    <col min="1" max="1" width="3.1796875" customWidth="1"/>
    <col min="2" max="3" width="25.7265625" customWidth="1"/>
    <col min="4" max="4" width="24.26953125" customWidth="1"/>
    <col min="5" max="5" width="27.81640625" customWidth="1"/>
    <col min="6" max="6" width="27.81640625" style="94" hidden="1" customWidth="1"/>
    <col min="7" max="7" width="27.81640625" customWidth="1"/>
    <col min="8" max="15" width="25.7265625" customWidth="1"/>
  </cols>
  <sheetData>
    <row r="1" spans="2:15" x14ac:dyDescent="0.35">
      <c r="F1"/>
    </row>
    <row r="2" spans="2:15" ht="15" customHeight="1" x14ac:dyDescent="0.35">
      <c r="B2" s="187" t="s">
        <v>373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2:15" ht="15" customHeight="1" x14ac:dyDescent="0.35"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</row>
    <row r="4" spans="2:15" ht="8.25" customHeight="1" x14ac:dyDescent="0.35">
      <c r="F4"/>
    </row>
    <row r="5" spans="2:15" s="93" customFormat="1" ht="61.5" customHeight="1" x14ac:dyDescent="0.45">
      <c r="B5" s="188" t="s">
        <v>374</v>
      </c>
      <c r="C5" s="188"/>
      <c r="D5" s="78" t="s">
        <v>375</v>
      </c>
      <c r="E5" s="78" t="s">
        <v>376</v>
      </c>
      <c r="F5" s="97" t="s">
        <v>13</v>
      </c>
      <c r="G5" s="78" t="s">
        <v>377</v>
      </c>
      <c r="H5" s="78" t="s">
        <v>378</v>
      </c>
      <c r="I5" s="78" t="s">
        <v>379</v>
      </c>
      <c r="J5" s="78" t="s">
        <v>377</v>
      </c>
      <c r="K5" s="78" t="s">
        <v>380</v>
      </c>
      <c r="L5" s="78" t="s">
        <v>381</v>
      </c>
      <c r="M5" s="78" t="s">
        <v>377</v>
      </c>
      <c r="N5" s="78" t="s">
        <v>382</v>
      </c>
      <c r="O5" s="78" t="s">
        <v>383</v>
      </c>
    </row>
    <row r="6" spans="2:15" hidden="1" x14ac:dyDescent="0.35">
      <c r="B6" s="69" t="s">
        <v>148</v>
      </c>
      <c r="C6" s="69" t="s">
        <v>172</v>
      </c>
      <c r="D6" s="68">
        <v>43172</v>
      </c>
      <c r="E6" s="79">
        <f>WORKDAY(F6-4, -1, 'Futures Bank holidays'!$K$2:$K$36)</f>
        <v>44161</v>
      </c>
      <c r="F6" s="79">
        <v>44166</v>
      </c>
    </row>
    <row r="7" spans="2:15" hidden="1" x14ac:dyDescent="0.35">
      <c r="B7" s="69" t="s">
        <v>148</v>
      </c>
      <c r="C7" s="69" t="s">
        <v>173</v>
      </c>
      <c r="D7" s="68">
        <v>43172</v>
      </c>
      <c r="E7" s="79">
        <f>WORKDAY(F7-4, -1, 'Futures Bank holidays'!$K$2:$K$36)</f>
        <v>44190</v>
      </c>
      <c r="F7" s="79">
        <v>44197</v>
      </c>
      <c r="G7" s="195" t="s">
        <v>384</v>
      </c>
      <c r="H7" s="192">
        <v>43735</v>
      </c>
      <c r="I7" s="192">
        <v>44189</v>
      </c>
      <c r="M7" s="189" t="s">
        <v>385</v>
      </c>
      <c r="N7" s="192">
        <v>43493</v>
      </c>
      <c r="O7" s="192">
        <v>44189</v>
      </c>
    </row>
    <row r="8" spans="2:15" hidden="1" x14ac:dyDescent="0.35">
      <c r="B8" s="69" t="s">
        <v>148</v>
      </c>
      <c r="C8" s="69" t="s">
        <v>174</v>
      </c>
      <c r="D8" s="68">
        <v>43187</v>
      </c>
      <c r="E8" s="79">
        <f>WORKDAY(F8-4, -1, 'Futures Bank holidays'!$K$2:$K$36)</f>
        <v>44223</v>
      </c>
      <c r="F8" s="79">
        <v>44228</v>
      </c>
      <c r="G8" s="196"/>
      <c r="H8" s="193"/>
      <c r="I8" s="193"/>
      <c r="M8" s="190"/>
      <c r="N8" s="193"/>
      <c r="O8" s="193"/>
    </row>
    <row r="9" spans="2:15" hidden="1" x14ac:dyDescent="0.35">
      <c r="B9" s="69" t="s">
        <v>148</v>
      </c>
      <c r="C9" s="69" t="s">
        <v>175</v>
      </c>
      <c r="D9" s="68">
        <v>43217</v>
      </c>
      <c r="E9" s="79">
        <f>WORKDAY(F9-4, -1, 'Futures Bank holidays'!$K$2:$K$36)</f>
        <v>44251</v>
      </c>
      <c r="F9" s="79">
        <v>44256</v>
      </c>
      <c r="G9" s="197"/>
      <c r="H9" s="194"/>
      <c r="I9" s="194"/>
      <c r="M9" s="190"/>
      <c r="N9" s="193"/>
      <c r="O9" s="193"/>
    </row>
    <row r="10" spans="2:15" ht="15" hidden="1" customHeight="1" x14ac:dyDescent="0.35">
      <c r="B10" s="69" t="s">
        <v>148</v>
      </c>
      <c r="C10" s="69" t="s">
        <v>176</v>
      </c>
      <c r="D10" s="68">
        <v>43249</v>
      </c>
      <c r="E10" s="79">
        <f>WORKDAY(F10-4, -1, 'Futures Bank holidays'!$K$2:$K$36)</f>
        <v>44281</v>
      </c>
      <c r="F10" s="79">
        <v>44287</v>
      </c>
      <c r="G10" s="195" t="s">
        <v>386</v>
      </c>
      <c r="H10" s="198">
        <v>43829</v>
      </c>
      <c r="I10" s="198">
        <v>44281</v>
      </c>
      <c r="J10" s="189" t="s">
        <v>387</v>
      </c>
      <c r="K10" s="198">
        <v>43552</v>
      </c>
      <c r="L10" s="198">
        <v>44281</v>
      </c>
      <c r="M10" s="190"/>
      <c r="N10" s="193"/>
      <c r="O10" s="193"/>
    </row>
    <row r="11" spans="2:15" hidden="1" x14ac:dyDescent="0.35">
      <c r="B11" s="69" t="s">
        <v>148</v>
      </c>
      <c r="C11" s="69" t="s">
        <v>177</v>
      </c>
      <c r="D11" s="68">
        <v>43278</v>
      </c>
      <c r="E11" s="79">
        <f>WORKDAY(F11-4, -1, 'Futures Bank holidays'!$K$2:$K$36)</f>
        <v>44312</v>
      </c>
      <c r="F11" s="79">
        <v>44317</v>
      </c>
      <c r="G11" s="196"/>
      <c r="H11" s="198"/>
      <c r="I11" s="198"/>
      <c r="J11" s="190"/>
      <c r="K11" s="198"/>
      <c r="L11" s="198"/>
      <c r="M11" s="190"/>
      <c r="N11" s="193"/>
      <c r="O11" s="193"/>
    </row>
    <row r="12" spans="2:15" hidden="1" x14ac:dyDescent="0.35">
      <c r="B12" s="69" t="s">
        <v>148</v>
      </c>
      <c r="C12" s="69" t="s">
        <v>178</v>
      </c>
      <c r="D12" s="68">
        <v>43311</v>
      </c>
      <c r="E12" s="79">
        <f>WORKDAY(F12-4, -1, 'Futures Bank holidays'!$K$2:$K$36)</f>
        <v>44343</v>
      </c>
      <c r="F12" s="79">
        <v>44348</v>
      </c>
      <c r="G12" s="197"/>
      <c r="H12" s="198"/>
      <c r="I12" s="198"/>
      <c r="J12" s="190"/>
      <c r="K12" s="198"/>
      <c r="L12" s="198"/>
      <c r="M12" s="190"/>
      <c r="N12" s="193"/>
      <c r="O12" s="193"/>
    </row>
    <row r="13" spans="2:15" ht="15" hidden="1" customHeight="1" x14ac:dyDescent="0.35">
      <c r="B13" s="69" t="s">
        <v>148</v>
      </c>
      <c r="C13" s="69" t="s">
        <v>179</v>
      </c>
      <c r="D13" s="68">
        <v>43340</v>
      </c>
      <c r="E13" s="79">
        <f>WORKDAY(F13-4, -1, 'Futures Bank holidays'!$K$2:$K$36)</f>
        <v>44372</v>
      </c>
      <c r="F13" s="79">
        <v>44378</v>
      </c>
      <c r="G13" s="195" t="s">
        <v>388</v>
      </c>
      <c r="H13" s="198">
        <v>43920</v>
      </c>
      <c r="I13" s="198">
        <v>44372</v>
      </c>
      <c r="J13" s="190"/>
      <c r="K13" s="198"/>
      <c r="L13" s="198"/>
      <c r="M13" s="190"/>
      <c r="N13" s="193"/>
      <c r="O13" s="193"/>
    </row>
    <row r="14" spans="2:15" hidden="1" x14ac:dyDescent="0.35">
      <c r="B14" s="69" t="s">
        <v>148</v>
      </c>
      <c r="C14" s="69" t="s">
        <v>180</v>
      </c>
      <c r="D14" s="68">
        <v>43370</v>
      </c>
      <c r="E14" s="79">
        <f>WORKDAY(F14-4, -1, 'Futures Bank holidays'!$K$2:$K$36)</f>
        <v>44404</v>
      </c>
      <c r="F14" s="79">
        <v>44409</v>
      </c>
      <c r="G14" s="196"/>
      <c r="H14" s="198"/>
      <c r="I14" s="198"/>
      <c r="J14" s="190"/>
      <c r="K14" s="198"/>
      <c r="L14" s="198"/>
      <c r="M14" s="190"/>
      <c r="N14" s="193"/>
      <c r="O14" s="193"/>
    </row>
    <row r="15" spans="2:15" hidden="1" x14ac:dyDescent="0.35">
      <c r="B15" s="69" t="s">
        <v>148</v>
      </c>
      <c r="C15" s="69" t="s">
        <v>181</v>
      </c>
      <c r="D15" s="68">
        <v>43402</v>
      </c>
      <c r="E15" s="79">
        <f>WORKDAY(F15-4, -1, 'Futures Bank holidays'!$K$2:$K$36)</f>
        <v>44435</v>
      </c>
      <c r="F15" s="79">
        <v>44440</v>
      </c>
      <c r="G15" s="197"/>
      <c r="H15" s="198"/>
      <c r="I15" s="198"/>
      <c r="J15" s="191"/>
      <c r="K15" s="198"/>
      <c r="L15" s="198"/>
      <c r="M15" s="190"/>
      <c r="N15" s="193"/>
      <c r="O15" s="193"/>
    </row>
    <row r="16" spans="2:15" ht="15" hidden="1" customHeight="1" x14ac:dyDescent="0.35">
      <c r="B16" s="69" t="s">
        <v>148</v>
      </c>
      <c r="C16" s="69" t="s">
        <v>182</v>
      </c>
      <c r="D16" s="68">
        <v>43431</v>
      </c>
      <c r="E16" s="79">
        <f>WORKDAY(F16-4, -1, 'Futures Bank holidays'!$K$2:$K$36)</f>
        <v>44463</v>
      </c>
      <c r="F16" s="79">
        <v>44470</v>
      </c>
      <c r="G16" s="195" t="s">
        <v>389</v>
      </c>
      <c r="H16" s="198">
        <v>44011</v>
      </c>
      <c r="I16" s="198">
        <v>44463</v>
      </c>
      <c r="J16" s="189" t="s">
        <v>390</v>
      </c>
      <c r="K16" s="198">
        <v>43735</v>
      </c>
      <c r="L16" s="198">
        <v>44463</v>
      </c>
      <c r="M16" s="190"/>
      <c r="N16" s="193"/>
      <c r="O16" s="193"/>
    </row>
    <row r="17" spans="2:15" hidden="1" x14ac:dyDescent="0.35">
      <c r="B17" s="69" t="s">
        <v>148</v>
      </c>
      <c r="C17" s="69" t="s">
        <v>183</v>
      </c>
      <c r="D17" s="68">
        <v>43462</v>
      </c>
      <c r="E17" s="79">
        <f>WORKDAY(F17-4, -1, 'Futures Bank holidays'!$K$2:$K$36)</f>
        <v>44496</v>
      </c>
      <c r="F17" s="79">
        <v>44501</v>
      </c>
      <c r="G17" s="196"/>
      <c r="H17" s="198"/>
      <c r="I17" s="198"/>
      <c r="J17" s="190"/>
      <c r="K17" s="198"/>
      <c r="L17" s="198"/>
      <c r="M17" s="190"/>
      <c r="N17" s="193"/>
      <c r="O17" s="193"/>
    </row>
    <row r="18" spans="2:15" hidden="1" x14ac:dyDescent="0.35">
      <c r="B18" s="69" t="s">
        <v>148</v>
      </c>
      <c r="C18" s="69" t="s">
        <v>184</v>
      </c>
      <c r="D18" s="68">
        <v>43493</v>
      </c>
      <c r="E18" s="79">
        <f>WORKDAY(F18-4, -1, 'Futures Bank holidays'!$K$2:$K$36)</f>
        <v>44526</v>
      </c>
      <c r="F18" s="79">
        <v>44531</v>
      </c>
      <c r="G18" s="197"/>
      <c r="H18" s="198"/>
      <c r="I18" s="198"/>
      <c r="J18" s="190"/>
      <c r="K18" s="198"/>
      <c r="L18" s="198"/>
      <c r="M18" s="191"/>
      <c r="N18" s="194"/>
      <c r="O18" s="194"/>
    </row>
    <row r="19" spans="2:15" hidden="1" x14ac:dyDescent="0.35">
      <c r="B19" s="66" t="s">
        <v>148</v>
      </c>
      <c r="C19" s="66" t="s">
        <v>185</v>
      </c>
      <c r="D19" s="65">
        <v>43521</v>
      </c>
      <c r="E19" s="73">
        <f>WORKDAY(F19-4, -1, 'Futures Bank holidays'!$K$2:$K$36)</f>
        <v>44557</v>
      </c>
      <c r="F19" s="96">
        <v>44562</v>
      </c>
      <c r="G19" s="195" t="s">
        <v>391</v>
      </c>
      <c r="H19" s="198">
        <f>D38</f>
        <v>44102</v>
      </c>
      <c r="I19" s="198">
        <f>E19</f>
        <v>44557</v>
      </c>
      <c r="J19" s="190"/>
      <c r="K19" s="198"/>
      <c r="L19" s="198"/>
      <c r="M19" s="189" t="s">
        <v>392</v>
      </c>
      <c r="N19" s="192">
        <f>D30</f>
        <v>43858</v>
      </c>
      <c r="O19" s="192">
        <f>E19</f>
        <v>44557</v>
      </c>
    </row>
    <row r="20" spans="2:15" hidden="1" x14ac:dyDescent="0.35">
      <c r="B20" s="66" t="s">
        <v>148</v>
      </c>
      <c r="C20" s="66" t="s">
        <v>186</v>
      </c>
      <c r="D20" s="65">
        <v>43552</v>
      </c>
      <c r="E20" s="73">
        <f>WORKDAY(F20-4, -1, 'Futures Bank holidays'!$K$2:$K$36)</f>
        <v>44588</v>
      </c>
      <c r="F20" s="96">
        <v>44593</v>
      </c>
      <c r="G20" s="196"/>
      <c r="H20" s="198"/>
      <c r="I20" s="198"/>
      <c r="J20" s="190"/>
      <c r="K20" s="198"/>
      <c r="L20" s="198"/>
      <c r="M20" s="190"/>
      <c r="N20" s="193"/>
      <c r="O20" s="193"/>
    </row>
    <row r="21" spans="2:15" hidden="1" x14ac:dyDescent="0.35">
      <c r="B21" s="66" t="s">
        <v>148</v>
      </c>
      <c r="C21" s="66" t="s">
        <v>187</v>
      </c>
      <c r="D21" s="65">
        <v>43584</v>
      </c>
      <c r="E21" s="73">
        <f>WORKDAY(F21-4, -1, 'Futures Bank holidays'!$K$2:$K$36)</f>
        <v>44616</v>
      </c>
      <c r="F21" s="96">
        <v>44621</v>
      </c>
      <c r="G21" s="197"/>
      <c r="H21" s="198"/>
      <c r="I21" s="198"/>
      <c r="J21" s="191"/>
      <c r="K21" s="198"/>
      <c r="L21" s="198"/>
      <c r="M21" s="190"/>
      <c r="N21" s="193"/>
      <c r="O21" s="193"/>
    </row>
    <row r="22" spans="2:15" ht="15" hidden="1" customHeight="1" x14ac:dyDescent="0.35">
      <c r="B22" s="66" t="s">
        <v>148</v>
      </c>
      <c r="C22" s="66" t="s">
        <v>188</v>
      </c>
      <c r="D22" s="65">
        <v>43613</v>
      </c>
      <c r="E22" s="73">
        <f>WORKDAY(F22-4, -1, 'Futures Bank holidays'!$K$2:$K$36)</f>
        <v>44645</v>
      </c>
      <c r="F22" s="96">
        <v>44652</v>
      </c>
      <c r="G22" s="195" t="s">
        <v>393</v>
      </c>
      <c r="H22" s="198">
        <f>D41</f>
        <v>44193</v>
      </c>
      <c r="I22" s="198">
        <f>E22</f>
        <v>44645</v>
      </c>
      <c r="J22" s="189" t="s">
        <v>333</v>
      </c>
      <c r="K22" s="198">
        <f>D32</f>
        <v>43920</v>
      </c>
      <c r="L22" s="198">
        <f>E22</f>
        <v>44645</v>
      </c>
      <c r="M22" s="190"/>
      <c r="N22" s="193"/>
      <c r="O22" s="193"/>
    </row>
    <row r="23" spans="2:15" hidden="1" x14ac:dyDescent="0.35">
      <c r="B23" s="66" t="s">
        <v>148</v>
      </c>
      <c r="C23" s="66" t="s">
        <v>189</v>
      </c>
      <c r="D23" s="65">
        <v>43643</v>
      </c>
      <c r="E23" s="73">
        <f>WORKDAY(F23-4, -1, 'Futures Bank holidays'!$K$2:$K$36)</f>
        <v>44677</v>
      </c>
      <c r="F23" s="96">
        <v>44682</v>
      </c>
      <c r="G23" s="196"/>
      <c r="H23" s="198"/>
      <c r="I23" s="198"/>
      <c r="J23" s="190"/>
      <c r="K23" s="198"/>
      <c r="L23" s="198"/>
      <c r="M23" s="190"/>
      <c r="N23" s="193"/>
      <c r="O23" s="193"/>
    </row>
    <row r="24" spans="2:15" hidden="1" x14ac:dyDescent="0.35">
      <c r="B24" s="66" t="s">
        <v>148</v>
      </c>
      <c r="C24" s="66" t="s">
        <v>190</v>
      </c>
      <c r="D24" s="65">
        <v>43675</v>
      </c>
      <c r="E24" s="73">
        <f>WORKDAY(F24-4, -1, 'Futures Bank holidays'!$K$2:$K$36)</f>
        <v>44708</v>
      </c>
      <c r="F24" s="96">
        <v>44713</v>
      </c>
      <c r="G24" s="197"/>
      <c r="H24" s="198"/>
      <c r="I24" s="198"/>
      <c r="J24" s="190"/>
      <c r="K24" s="198"/>
      <c r="L24" s="198"/>
      <c r="M24" s="190"/>
      <c r="N24" s="193"/>
      <c r="O24" s="193"/>
    </row>
    <row r="25" spans="2:15" ht="15" hidden="1" customHeight="1" x14ac:dyDescent="0.35">
      <c r="B25" s="66" t="s">
        <v>148</v>
      </c>
      <c r="C25" s="66" t="s">
        <v>191</v>
      </c>
      <c r="D25" s="65">
        <v>43705</v>
      </c>
      <c r="E25" s="73">
        <f>WORKDAY(F25-4, -1, 'Futures Bank holidays'!$K$2:$K$36)</f>
        <v>44736</v>
      </c>
      <c r="F25" s="96">
        <v>44743</v>
      </c>
      <c r="G25" s="195" t="s">
        <v>394</v>
      </c>
      <c r="H25" s="192">
        <f>D44</f>
        <v>44284</v>
      </c>
      <c r="I25" s="198">
        <f>E25</f>
        <v>44736</v>
      </c>
      <c r="J25" s="190"/>
      <c r="K25" s="198"/>
      <c r="L25" s="198"/>
      <c r="M25" s="190"/>
      <c r="N25" s="193"/>
      <c r="O25" s="193"/>
    </row>
    <row r="26" spans="2:15" hidden="1" x14ac:dyDescent="0.35">
      <c r="B26" s="66" t="s">
        <v>148</v>
      </c>
      <c r="C26" s="66" t="s">
        <v>192</v>
      </c>
      <c r="D26" s="65">
        <v>43735</v>
      </c>
      <c r="E26" s="73">
        <f>WORKDAY(F26-4, -1, 'Futures Bank holidays'!$K$2:$K$36)</f>
        <v>44769</v>
      </c>
      <c r="F26" s="96">
        <v>44774</v>
      </c>
      <c r="G26" s="196"/>
      <c r="H26" s="193"/>
      <c r="I26" s="198"/>
      <c r="J26" s="190"/>
      <c r="K26" s="198"/>
      <c r="L26" s="198"/>
      <c r="M26" s="190"/>
      <c r="N26" s="193"/>
      <c r="O26" s="193"/>
    </row>
    <row r="27" spans="2:15" hidden="1" x14ac:dyDescent="0.35">
      <c r="B27" s="66" t="s">
        <v>148</v>
      </c>
      <c r="C27" s="66" t="s">
        <v>193</v>
      </c>
      <c r="D27" s="65">
        <v>43766</v>
      </c>
      <c r="E27" s="73">
        <f>WORKDAY(F27-4, -1, 'Futures Bank holidays'!$K$2:$K$36)</f>
        <v>44799</v>
      </c>
      <c r="F27" s="96">
        <v>44805</v>
      </c>
      <c r="G27" s="197"/>
      <c r="H27" s="194"/>
      <c r="I27" s="198"/>
      <c r="J27" s="191"/>
      <c r="K27" s="198"/>
      <c r="L27" s="198"/>
      <c r="M27" s="190"/>
      <c r="N27" s="193"/>
      <c r="O27" s="193"/>
    </row>
    <row r="28" spans="2:15" ht="15" hidden="1" customHeight="1" x14ac:dyDescent="0.35">
      <c r="B28" s="66" t="s">
        <v>148</v>
      </c>
      <c r="C28" s="66" t="s">
        <v>194</v>
      </c>
      <c r="D28" s="65">
        <v>43796</v>
      </c>
      <c r="E28" s="73">
        <f>WORKDAY(F28-4, -1, 'Futures Bank holidays'!$K$2:$K$36)</f>
        <v>44830</v>
      </c>
      <c r="F28" s="96">
        <v>44835</v>
      </c>
      <c r="G28" s="195" t="s">
        <v>395</v>
      </c>
      <c r="H28" s="198">
        <f>D47</f>
        <v>44375</v>
      </c>
      <c r="I28" s="198">
        <f>E28</f>
        <v>44830</v>
      </c>
      <c r="J28" s="189" t="s">
        <v>336</v>
      </c>
      <c r="K28" s="198">
        <f>D50</f>
        <v>44466</v>
      </c>
      <c r="L28" s="198">
        <f>E40</f>
        <v>45195</v>
      </c>
      <c r="M28" s="190"/>
      <c r="N28" s="193"/>
      <c r="O28" s="193"/>
    </row>
    <row r="29" spans="2:15" hidden="1" x14ac:dyDescent="0.35">
      <c r="B29" s="66" t="s">
        <v>148</v>
      </c>
      <c r="C29" s="66" t="s">
        <v>195</v>
      </c>
      <c r="D29" s="65">
        <v>43829</v>
      </c>
      <c r="E29" s="73">
        <f>WORKDAY(F29-4, -1, 'Futures Bank holidays'!$K$2:$K$36)</f>
        <v>44861</v>
      </c>
      <c r="F29" s="96">
        <v>44866</v>
      </c>
      <c r="G29" s="196"/>
      <c r="H29" s="198"/>
      <c r="I29" s="198"/>
      <c r="J29" s="190"/>
      <c r="K29" s="198"/>
      <c r="L29" s="198"/>
      <c r="M29" s="190"/>
      <c r="N29" s="193"/>
      <c r="O29" s="193"/>
    </row>
    <row r="30" spans="2:15" hidden="1" x14ac:dyDescent="0.35">
      <c r="B30" s="66" t="s">
        <v>148</v>
      </c>
      <c r="C30" s="66" t="s">
        <v>196</v>
      </c>
      <c r="D30" s="65">
        <v>43858</v>
      </c>
      <c r="E30" s="73">
        <f>WORKDAY(F30-4, -1, 'Futures Bank holidays'!$K$2:$K$36)</f>
        <v>44890</v>
      </c>
      <c r="F30" s="96">
        <v>44896</v>
      </c>
      <c r="G30" s="197"/>
      <c r="H30" s="198"/>
      <c r="I30" s="198"/>
      <c r="J30" s="190"/>
      <c r="K30" s="198"/>
      <c r="L30" s="198"/>
      <c r="M30" s="191"/>
      <c r="N30" s="194"/>
      <c r="O30" s="194"/>
    </row>
    <row r="31" spans="2:15" ht="15" customHeight="1" x14ac:dyDescent="0.35">
      <c r="B31" s="66" t="s">
        <v>148</v>
      </c>
      <c r="C31" s="66" t="s">
        <v>197</v>
      </c>
      <c r="D31" s="65">
        <v>43887</v>
      </c>
      <c r="E31" s="73">
        <f>WORKDAY(F31-4, -1, 'Futures Bank holidays'!$K$2:$K$48)</f>
        <v>44922</v>
      </c>
      <c r="F31" s="96">
        <v>44927</v>
      </c>
      <c r="G31" s="195" t="s">
        <v>396</v>
      </c>
      <c r="H31" s="198">
        <f>D62</f>
        <v>44831</v>
      </c>
      <c r="I31" s="198">
        <f>E43</f>
        <v>45287</v>
      </c>
      <c r="J31" s="190"/>
      <c r="K31" s="198"/>
      <c r="L31" s="198"/>
      <c r="M31" s="189" t="s">
        <v>397</v>
      </c>
      <c r="N31" s="192">
        <f>D54</f>
        <v>44589</v>
      </c>
      <c r="O31" s="192">
        <f>E43</f>
        <v>45287</v>
      </c>
    </row>
    <row r="32" spans="2:15" x14ac:dyDescent="0.35">
      <c r="B32" s="66" t="s">
        <v>148</v>
      </c>
      <c r="C32" s="66" t="s">
        <v>198</v>
      </c>
      <c r="D32" s="65">
        <v>43920</v>
      </c>
      <c r="E32" s="73">
        <f>WORKDAY(F32-4, -1, 'Futures Bank holidays'!$K$2:$K$48)</f>
        <v>44953</v>
      </c>
      <c r="F32" s="96">
        <v>44958</v>
      </c>
      <c r="G32" s="196"/>
      <c r="H32" s="198"/>
      <c r="I32" s="198"/>
      <c r="J32" s="190"/>
      <c r="K32" s="198"/>
      <c r="L32" s="198"/>
      <c r="M32" s="190"/>
      <c r="N32" s="193"/>
      <c r="O32" s="193"/>
    </row>
    <row r="33" spans="2:15" x14ac:dyDescent="0.35">
      <c r="B33" s="66" t="s">
        <v>148</v>
      </c>
      <c r="C33" s="66" t="s">
        <v>199</v>
      </c>
      <c r="D33" s="65">
        <v>43948</v>
      </c>
      <c r="E33" s="73">
        <f>WORKDAY(F33-4, -1, 'Futures Bank holidays'!$K$2:$K$48)</f>
        <v>44981</v>
      </c>
      <c r="F33" s="96">
        <v>44986</v>
      </c>
      <c r="G33" s="197"/>
      <c r="H33" s="198"/>
      <c r="I33" s="198"/>
      <c r="J33" s="191"/>
      <c r="K33" s="198"/>
      <c r="L33" s="198"/>
      <c r="M33" s="190"/>
      <c r="N33" s="193"/>
      <c r="O33" s="193"/>
    </row>
    <row r="34" spans="2:15" x14ac:dyDescent="0.35">
      <c r="B34" s="66" t="s">
        <v>148</v>
      </c>
      <c r="C34" s="66" t="s">
        <v>200</v>
      </c>
      <c r="D34" s="65">
        <v>43979</v>
      </c>
      <c r="E34" s="73">
        <f>WORKDAY(F34-4, -1, 'Futures Bank holidays'!$K$2:$K$48)</f>
        <v>45012</v>
      </c>
      <c r="F34" s="96">
        <v>45017</v>
      </c>
      <c r="G34" s="195" t="s">
        <v>398</v>
      </c>
      <c r="H34" s="198">
        <f>D65</f>
        <v>44923</v>
      </c>
      <c r="I34" s="198">
        <f>E46</f>
        <v>45378</v>
      </c>
      <c r="J34" s="189" t="s">
        <v>337</v>
      </c>
      <c r="K34" s="198">
        <f>D56</f>
        <v>44648</v>
      </c>
      <c r="L34" s="198">
        <f>E46</f>
        <v>45378</v>
      </c>
      <c r="M34" s="190"/>
      <c r="N34" s="193"/>
      <c r="O34" s="193"/>
    </row>
    <row r="35" spans="2:15" x14ac:dyDescent="0.35">
      <c r="B35" s="66" t="s">
        <v>148</v>
      </c>
      <c r="C35" s="66" t="s">
        <v>201</v>
      </c>
      <c r="D35" s="65">
        <v>44011</v>
      </c>
      <c r="E35" s="73">
        <f>WORKDAY(F35-4, -1, 'Futures Bank holidays'!$K$2:$K$48)</f>
        <v>45042</v>
      </c>
      <c r="F35" s="96">
        <v>45047</v>
      </c>
      <c r="G35" s="196"/>
      <c r="H35" s="198"/>
      <c r="I35" s="198"/>
      <c r="J35" s="190"/>
      <c r="K35" s="198"/>
      <c r="L35" s="198"/>
      <c r="M35" s="190"/>
      <c r="N35" s="193"/>
      <c r="O35" s="193"/>
    </row>
    <row r="36" spans="2:15" x14ac:dyDescent="0.35">
      <c r="B36" s="66" t="s">
        <v>148</v>
      </c>
      <c r="C36" s="66" t="s">
        <v>202</v>
      </c>
      <c r="D36" s="65">
        <v>44040</v>
      </c>
      <c r="E36" s="73">
        <f>WORKDAY(F36-4, -1, 'Futures Bank holidays'!$K$2:$K$48)</f>
        <v>45072</v>
      </c>
      <c r="F36" s="96">
        <v>45078</v>
      </c>
      <c r="G36" s="197"/>
      <c r="H36" s="198"/>
      <c r="I36" s="198"/>
      <c r="J36" s="190"/>
      <c r="K36" s="198"/>
      <c r="L36" s="198"/>
      <c r="M36" s="190"/>
      <c r="N36" s="193"/>
      <c r="O36" s="193"/>
    </row>
    <row r="37" spans="2:15" ht="15" customHeight="1" x14ac:dyDescent="0.35">
      <c r="B37" s="66" t="s">
        <v>148</v>
      </c>
      <c r="C37" s="66" t="s">
        <v>203</v>
      </c>
      <c r="D37" s="65">
        <v>44071</v>
      </c>
      <c r="E37" s="73">
        <f>WORKDAY(F37-4, -1, 'Futures Bank holidays'!$K$2:$K$48)</f>
        <v>45103</v>
      </c>
      <c r="F37" s="96">
        <v>45108</v>
      </c>
      <c r="G37" s="195" t="s">
        <v>399</v>
      </c>
      <c r="H37" s="192">
        <f>D68</f>
        <v>45013</v>
      </c>
      <c r="I37" s="198">
        <f>E49</f>
        <v>45469</v>
      </c>
      <c r="J37" s="190"/>
      <c r="K37" s="198"/>
      <c r="L37" s="198"/>
      <c r="M37" s="190"/>
      <c r="N37" s="193"/>
      <c r="O37" s="193"/>
    </row>
    <row r="38" spans="2:15" x14ac:dyDescent="0.35">
      <c r="B38" s="66" t="s">
        <v>148</v>
      </c>
      <c r="C38" s="66" t="s">
        <v>204</v>
      </c>
      <c r="D38" s="65">
        <v>44102</v>
      </c>
      <c r="E38" s="73">
        <f>WORKDAY(F38-4, -1, 'Futures Bank holidays'!$K$2:$K$48)</f>
        <v>45134</v>
      </c>
      <c r="F38" s="96">
        <v>45139</v>
      </c>
      <c r="G38" s="196"/>
      <c r="H38" s="193"/>
      <c r="I38" s="198"/>
      <c r="J38" s="190"/>
      <c r="K38" s="198"/>
      <c r="L38" s="198"/>
      <c r="M38" s="190"/>
      <c r="N38" s="193"/>
      <c r="O38" s="193"/>
    </row>
    <row r="39" spans="2:15" x14ac:dyDescent="0.35">
      <c r="B39" s="66" t="s">
        <v>148</v>
      </c>
      <c r="C39" s="66" t="s">
        <v>205</v>
      </c>
      <c r="D39" s="65">
        <v>44132</v>
      </c>
      <c r="E39" s="73">
        <f>WORKDAY(F39-4, -1, 'Futures Bank holidays'!$K$2:$K$48)</f>
        <v>45163</v>
      </c>
      <c r="F39" s="96">
        <v>45170</v>
      </c>
      <c r="G39" s="197"/>
      <c r="H39" s="194"/>
      <c r="I39" s="198"/>
      <c r="J39" s="191"/>
      <c r="K39" s="198"/>
      <c r="L39" s="198"/>
      <c r="M39" s="190"/>
      <c r="N39" s="193"/>
      <c r="O39" s="193"/>
    </row>
    <row r="40" spans="2:15" x14ac:dyDescent="0.35">
      <c r="B40" s="66" t="s">
        <v>148</v>
      </c>
      <c r="C40" s="66" t="s">
        <v>206</v>
      </c>
      <c r="D40" s="65">
        <v>44162</v>
      </c>
      <c r="E40" s="73">
        <f>WORKDAY(F40-4, -1, 'Futures Bank holidays'!$K$2:$K$48)</f>
        <v>45195</v>
      </c>
      <c r="F40" s="96">
        <v>45200</v>
      </c>
      <c r="G40" s="195" t="s">
        <v>400</v>
      </c>
      <c r="H40" s="192">
        <f>D71</f>
        <v>45104</v>
      </c>
      <c r="I40" s="198">
        <f>E52</f>
        <v>45561</v>
      </c>
      <c r="J40" s="189" t="s">
        <v>338</v>
      </c>
      <c r="K40" s="192">
        <f>D62</f>
        <v>44831</v>
      </c>
      <c r="L40" s="192">
        <f>E52</f>
        <v>45561</v>
      </c>
      <c r="M40" s="190"/>
      <c r="N40" s="193"/>
      <c r="O40" s="193"/>
    </row>
    <row r="41" spans="2:15" x14ac:dyDescent="0.35">
      <c r="B41" s="66" t="s">
        <v>148</v>
      </c>
      <c r="C41" s="66" t="s">
        <v>207</v>
      </c>
      <c r="D41" s="65">
        <v>44193</v>
      </c>
      <c r="E41" s="73">
        <f>WORKDAY(F41-4, -1, 'Futures Bank holidays'!$K$2:$K$48)</f>
        <v>45226</v>
      </c>
      <c r="F41" s="96">
        <v>45231</v>
      </c>
      <c r="G41" s="196"/>
      <c r="H41" s="193"/>
      <c r="I41" s="198"/>
      <c r="J41" s="190"/>
      <c r="K41" s="193"/>
      <c r="L41" s="193"/>
      <c r="M41" s="190"/>
      <c r="N41" s="193"/>
      <c r="O41" s="193"/>
    </row>
    <row r="42" spans="2:15" x14ac:dyDescent="0.35">
      <c r="B42" s="66" t="s">
        <v>148</v>
      </c>
      <c r="C42" s="66" t="s">
        <v>208</v>
      </c>
      <c r="D42" s="65">
        <v>44224</v>
      </c>
      <c r="E42" s="73">
        <f>WORKDAY(F42-4, -1, 'Futures Bank holidays'!$K$2:$K$48)</f>
        <v>45254</v>
      </c>
      <c r="F42" s="96">
        <v>45261</v>
      </c>
      <c r="G42" s="197"/>
      <c r="H42" s="194"/>
      <c r="I42" s="198"/>
      <c r="J42" s="190"/>
      <c r="K42" s="193"/>
      <c r="L42" s="193"/>
      <c r="M42" s="191"/>
      <c r="N42" s="194"/>
      <c r="O42" s="194"/>
    </row>
    <row r="43" spans="2:15" ht="15" customHeight="1" x14ac:dyDescent="0.35">
      <c r="B43" s="66" t="s">
        <v>148</v>
      </c>
      <c r="C43" s="66" t="s">
        <v>209</v>
      </c>
      <c r="D43" s="65">
        <v>44252</v>
      </c>
      <c r="E43" s="73">
        <f>WORKDAY(F43-4, -1, 'Futures Bank holidays'!$K$2:$K$48)</f>
        <v>45287</v>
      </c>
      <c r="F43" s="96">
        <v>45292</v>
      </c>
      <c r="G43" s="195" t="s">
        <v>401</v>
      </c>
      <c r="H43" s="192">
        <f>D74</f>
        <v>45196</v>
      </c>
      <c r="I43" s="198">
        <f>E55</f>
        <v>45653</v>
      </c>
      <c r="J43" s="190"/>
      <c r="K43" s="193"/>
      <c r="L43" s="193"/>
      <c r="M43" s="189" t="s">
        <v>402</v>
      </c>
      <c r="N43" s="192">
        <f>D66</f>
        <v>44956</v>
      </c>
      <c r="O43" s="198">
        <f>E55</f>
        <v>45653</v>
      </c>
    </row>
    <row r="44" spans="2:15" x14ac:dyDescent="0.35">
      <c r="B44" s="66" t="s">
        <v>148</v>
      </c>
      <c r="C44" s="66" t="s">
        <v>210</v>
      </c>
      <c r="D44" s="65">
        <v>44284</v>
      </c>
      <c r="E44" s="73">
        <f>WORKDAY(F44-4, -1, 'Futures Bank holidays'!$K$2:$K$48)</f>
        <v>45317</v>
      </c>
      <c r="F44" s="96">
        <v>45323</v>
      </c>
      <c r="G44" s="196"/>
      <c r="H44" s="193"/>
      <c r="I44" s="198"/>
      <c r="J44" s="190"/>
      <c r="K44" s="193"/>
      <c r="L44" s="193"/>
      <c r="M44" s="190"/>
      <c r="N44" s="193"/>
      <c r="O44" s="198"/>
    </row>
    <row r="45" spans="2:15" x14ac:dyDescent="0.35">
      <c r="B45" s="66" t="s">
        <v>148</v>
      </c>
      <c r="C45" s="66" t="s">
        <v>211</v>
      </c>
      <c r="D45" s="65">
        <v>44313</v>
      </c>
      <c r="E45" s="73">
        <f>WORKDAY(F45-4, -1, 'Futures Bank holidays'!$K$2:$K$48)</f>
        <v>45345</v>
      </c>
      <c r="F45" s="96">
        <v>45352</v>
      </c>
      <c r="G45" s="197"/>
      <c r="H45" s="194"/>
      <c r="I45" s="198"/>
      <c r="J45" s="190"/>
      <c r="K45" s="194"/>
      <c r="L45" s="194"/>
      <c r="M45" s="190"/>
      <c r="N45" s="193"/>
      <c r="O45" s="198"/>
    </row>
    <row r="46" spans="2:15" x14ac:dyDescent="0.35">
      <c r="B46" s="66" t="s">
        <v>148</v>
      </c>
      <c r="C46" s="66" t="s">
        <v>212</v>
      </c>
      <c r="D46" s="65">
        <v>44344</v>
      </c>
      <c r="E46" s="73">
        <f>WORKDAY(F46-4, -1, 'Futures Bank holidays'!$K$2:$K$48)</f>
        <v>45378</v>
      </c>
      <c r="F46" s="96">
        <v>45383</v>
      </c>
      <c r="G46" s="195" t="s">
        <v>403</v>
      </c>
      <c r="H46" s="192">
        <f>D77</f>
        <v>45288</v>
      </c>
      <c r="I46" s="198">
        <f>E58</f>
        <v>45743</v>
      </c>
      <c r="J46" s="189" t="s">
        <v>339</v>
      </c>
      <c r="K46" s="192">
        <f>D68</f>
        <v>45013</v>
      </c>
      <c r="L46" s="192">
        <f>E58</f>
        <v>45743</v>
      </c>
      <c r="M46" s="190"/>
      <c r="N46" s="193"/>
      <c r="O46" s="198"/>
    </row>
    <row r="47" spans="2:15" x14ac:dyDescent="0.35">
      <c r="B47" s="66" t="s">
        <v>148</v>
      </c>
      <c r="C47" s="66" t="s">
        <v>213</v>
      </c>
      <c r="D47" s="65">
        <v>44375</v>
      </c>
      <c r="E47" s="73">
        <f>WORKDAY(F47-4, -1, 'Futures Bank holidays'!$K$2:$K$48)</f>
        <v>45408</v>
      </c>
      <c r="F47" s="96">
        <v>45413</v>
      </c>
      <c r="G47" s="196"/>
      <c r="H47" s="193"/>
      <c r="I47" s="198"/>
      <c r="J47" s="190"/>
      <c r="K47" s="193"/>
      <c r="L47" s="193"/>
      <c r="M47" s="190"/>
      <c r="N47" s="193"/>
      <c r="O47" s="198"/>
    </row>
    <row r="48" spans="2:15" x14ac:dyDescent="0.35">
      <c r="B48" s="66" t="s">
        <v>148</v>
      </c>
      <c r="C48" s="66" t="s">
        <v>214</v>
      </c>
      <c r="D48" s="65">
        <v>44405</v>
      </c>
      <c r="E48" s="73">
        <f>WORKDAY(F48-4, -1, 'Futures Bank holidays'!$K$2:$K$48)</f>
        <v>45439</v>
      </c>
      <c r="F48" s="96">
        <v>45444</v>
      </c>
      <c r="G48" s="197"/>
      <c r="H48" s="194"/>
      <c r="I48" s="198"/>
      <c r="J48" s="190"/>
      <c r="K48" s="193"/>
      <c r="L48" s="193"/>
      <c r="M48" s="190"/>
      <c r="N48" s="193"/>
      <c r="O48" s="198"/>
    </row>
    <row r="49" spans="2:15" x14ac:dyDescent="0.35">
      <c r="B49" s="66" t="s">
        <v>148</v>
      </c>
      <c r="C49" s="66" t="s">
        <v>215</v>
      </c>
      <c r="D49" s="65">
        <v>44438</v>
      </c>
      <c r="E49" s="73">
        <f>WORKDAY(F49-4, -1, 'Futures Bank holidays'!$K$2:$K$48)</f>
        <v>45469</v>
      </c>
      <c r="F49" s="96">
        <v>45474</v>
      </c>
      <c r="G49" s="195" t="s">
        <v>404</v>
      </c>
      <c r="H49" s="192">
        <f>D80</f>
        <v>45379</v>
      </c>
      <c r="I49" s="198">
        <f>E61</f>
        <v>45834</v>
      </c>
      <c r="J49" s="190"/>
      <c r="K49" s="193"/>
      <c r="L49" s="193"/>
      <c r="M49" s="190"/>
      <c r="N49" s="193"/>
      <c r="O49" s="198"/>
    </row>
    <row r="50" spans="2:15" x14ac:dyDescent="0.35">
      <c r="B50" s="66" t="s">
        <v>148</v>
      </c>
      <c r="C50" s="66" t="s">
        <v>216</v>
      </c>
      <c r="D50" s="65">
        <v>44466</v>
      </c>
      <c r="E50" s="73">
        <f>WORKDAY(F50-4, -1, 'Futures Bank holidays'!$K$2:$K$48)</f>
        <v>45499</v>
      </c>
      <c r="F50" s="96">
        <v>45505</v>
      </c>
      <c r="G50" s="196"/>
      <c r="H50" s="193"/>
      <c r="I50" s="198"/>
      <c r="J50" s="190"/>
      <c r="K50" s="193"/>
      <c r="L50" s="193"/>
      <c r="M50" s="190"/>
      <c r="N50" s="193"/>
      <c r="O50" s="198"/>
    </row>
    <row r="51" spans="2:15" x14ac:dyDescent="0.35">
      <c r="B51" s="66" t="s">
        <v>148</v>
      </c>
      <c r="C51" s="66" t="s">
        <v>217</v>
      </c>
      <c r="D51" s="65">
        <v>44497</v>
      </c>
      <c r="E51" s="73">
        <f>WORKDAY(F51-4, -1, 'Futures Bank holidays'!$K$2:$K$48)</f>
        <v>45531</v>
      </c>
      <c r="F51" s="96">
        <v>45536</v>
      </c>
      <c r="G51" s="197"/>
      <c r="H51" s="194"/>
      <c r="I51" s="198"/>
      <c r="J51" s="191"/>
      <c r="K51" s="194"/>
      <c r="L51" s="194"/>
      <c r="M51" s="190"/>
      <c r="N51" s="193"/>
      <c r="O51" s="198"/>
    </row>
    <row r="52" spans="2:15" x14ac:dyDescent="0.35">
      <c r="B52" s="66" t="s">
        <v>148</v>
      </c>
      <c r="C52" s="66" t="s">
        <v>218</v>
      </c>
      <c r="D52" s="65">
        <v>44529</v>
      </c>
      <c r="E52" s="73">
        <f>WORKDAY(F52-4, -1, 'Futures Bank holidays'!$K$2:$K$48)</f>
        <v>45561</v>
      </c>
      <c r="F52" s="96">
        <v>45566</v>
      </c>
      <c r="G52" s="195" t="s">
        <v>405</v>
      </c>
      <c r="H52" s="192">
        <f t="shared" ref="H52" si="0">D83</f>
        <v>45470</v>
      </c>
      <c r="I52" s="198">
        <f>E64</f>
        <v>45926</v>
      </c>
      <c r="J52" s="189" t="s">
        <v>340</v>
      </c>
      <c r="K52" s="192">
        <f>D74</f>
        <v>45196</v>
      </c>
      <c r="L52" s="198">
        <f>E64</f>
        <v>45926</v>
      </c>
      <c r="M52" s="190"/>
      <c r="N52" s="193"/>
      <c r="O52" s="198"/>
    </row>
    <row r="53" spans="2:15" x14ac:dyDescent="0.35">
      <c r="B53" s="66" t="s">
        <v>148</v>
      </c>
      <c r="C53" s="66" t="s">
        <v>219</v>
      </c>
      <c r="D53" s="65">
        <v>44558</v>
      </c>
      <c r="E53" s="73">
        <f>WORKDAY(F53-4, -1, 'Futures Bank holidays'!$K$2:$K$48)</f>
        <v>45590</v>
      </c>
      <c r="F53" s="96">
        <v>45597</v>
      </c>
      <c r="G53" s="196"/>
      <c r="H53" s="193"/>
      <c r="I53" s="198"/>
      <c r="J53" s="190"/>
      <c r="K53" s="193"/>
      <c r="L53" s="198"/>
      <c r="M53" s="190"/>
      <c r="N53" s="193"/>
      <c r="O53" s="198"/>
    </row>
    <row r="54" spans="2:15" x14ac:dyDescent="0.35">
      <c r="B54" s="66" t="s">
        <v>148</v>
      </c>
      <c r="C54" s="66" t="s">
        <v>220</v>
      </c>
      <c r="D54" s="65">
        <v>44589</v>
      </c>
      <c r="E54" s="73">
        <f>WORKDAY(F54-4, -1, 'Futures Bank holidays'!$K$2:$K$48)</f>
        <v>45622</v>
      </c>
      <c r="F54" s="96">
        <v>45627</v>
      </c>
      <c r="G54" s="197"/>
      <c r="H54" s="194"/>
      <c r="I54" s="198"/>
      <c r="J54" s="190"/>
      <c r="K54" s="193"/>
      <c r="L54" s="198"/>
      <c r="M54" s="191"/>
      <c r="N54" s="194"/>
      <c r="O54" s="198"/>
    </row>
    <row r="55" spans="2:15" x14ac:dyDescent="0.35">
      <c r="B55" s="122" t="s">
        <v>148</v>
      </c>
      <c r="C55" s="122" t="s">
        <v>221</v>
      </c>
      <c r="D55" s="125">
        <f>WORKDAY(E21, 1, 'Futures Bank holidays'!$K$2:$K$48)</f>
        <v>44617</v>
      </c>
      <c r="E55" s="123">
        <f>WORKDAY(F55-4, -1, 'Futures Bank holidays'!$K$2:$K$48)</f>
        <v>45653</v>
      </c>
      <c r="F55" s="96">
        <v>45658</v>
      </c>
      <c r="G55" s="195" t="s">
        <v>406</v>
      </c>
      <c r="H55" s="192">
        <f t="shared" ref="H55" si="1">D86</f>
        <v>45562</v>
      </c>
      <c r="I55" s="198">
        <f>E67</f>
        <v>46015</v>
      </c>
      <c r="J55" s="190"/>
      <c r="K55" s="193"/>
      <c r="L55" s="198"/>
      <c r="M55" s="189" t="s">
        <v>361</v>
      </c>
      <c r="N55" s="192">
        <f>D78</f>
        <v>45320</v>
      </c>
      <c r="O55" s="198">
        <f>E67</f>
        <v>46015</v>
      </c>
    </row>
    <row r="56" spans="2:15" x14ac:dyDescent="0.35">
      <c r="B56" s="122" t="s">
        <v>148</v>
      </c>
      <c r="C56" s="122" t="s">
        <v>222</v>
      </c>
      <c r="D56" s="125">
        <f>WORKDAY(E22, 1, 'Futures Bank holidays'!$K$2:$K$48)</f>
        <v>44648</v>
      </c>
      <c r="E56" s="123">
        <f>WORKDAY(F56-4, -1, 'Futures Bank holidays'!$K$2:$K$48)</f>
        <v>45684</v>
      </c>
      <c r="F56" s="96">
        <v>45689</v>
      </c>
      <c r="G56" s="196"/>
      <c r="H56" s="193"/>
      <c r="I56" s="198"/>
      <c r="J56" s="190"/>
      <c r="K56" s="193"/>
      <c r="L56" s="198"/>
      <c r="M56" s="190"/>
      <c r="N56" s="193"/>
      <c r="O56" s="198"/>
    </row>
    <row r="57" spans="2:15" x14ac:dyDescent="0.35">
      <c r="B57" s="122" t="s">
        <v>148</v>
      </c>
      <c r="C57" s="122" t="s">
        <v>223</v>
      </c>
      <c r="D57" s="125">
        <f>WORKDAY(E23, 1, 'Futures Bank holidays'!$K$2:$K$48)</f>
        <v>44678</v>
      </c>
      <c r="E57" s="123">
        <f>WORKDAY(F57-4, -1, 'Futures Bank holidays'!$K$2:$K$48)</f>
        <v>45712</v>
      </c>
      <c r="F57" s="96">
        <v>45717</v>
      </c>
      <c r="G57" s="197"/>
      <c r="H57" s="194"/>
      <c r="I57" s="198"/>
      <c r="J57" s="191"/>
      <c r="K57" s="194"/>
      <c r="L57" s="198"/>
      <c r="M57" s="190"/>
      <c r="N57" s="193"/>
      <c r="O57" s="198"/>
    </row>
    <row r="58" spans="2:15" x14ac:dyDescent="0.35">
      <c r="B58" s="122" t="s">
        <v>148</v>
      </c>
      <c r="C58" s="122" t="s">
        <v>224</v>
      </c>
      <c r="D58" s="125">
        <f>WORKDAY(E24, 1, 'Futures Bank holidays'!$K$2:$K$48)</f>
        <v>44711</v>
      </c>
      <c r="E58" s="123">
        <f>WORKDAY(F58-4, -1, 'Futures Bank holidays'!$K$2:$K$48)</f>
        <v>45743</v>
      </c>
      <c r="F58" s="96">
        <v>45748</v>
      </c>
      <c r="G58" s="195" t="s">
        <v>407</v>
      </c>
      <c r="H58" s="192">
        <f t="shared" ref="H58" si="2">D89</f>
        <v>45656</v>
      </c>
      <c r="I58" s="198">
        <f>E70</f>
        <v>46108</v>
      </c>
      <c r="J58" s="189" t="s">
        <v>408</v>
      </c>
      <c r="K58" s="198">
        <f>D80</f>
        <v>45379</v>
      </c>
      <c r="L58" s="198">
        <f>E70</f>
        <v>46108</v>
      </c>
      <c r="M58" s="190"/>
      <c r="N58" s="193"/>
      <c r="O58" s="198"/>
    </row>
    <row r="59" spans="2:15" x14ac:dyDescent="0.35">
      <c r="B59" s="122" t="s">
        <v>148</v>
      </c>
      <c r="C59" s="122" t="s">
        <v>225</v>
      </c>
      <c r="D59" s="125">
        <f>WORKDAY(E25, 1, 'Futures Bank holidays'!$K$2:$K$48)</f>
        <v>44739</v>
      </c>
      <c r="E59" s="123">
        <f>WORKDAY(F59-4, -1, 'Futures Bank holidays'!$K$2:$K$48)</f>
        <v>45772</v>
      </c>
      <c r="F59" s="96">
        <v>45778</v>
      </c>
      <c r="G59" s="196"/>
      <c r="H59" s="193"/>
      <c r="I59" s="198"/>
      <c r="J59" s="190"/>
      <c r="K59" s="198"/>
      <c r="L59" s="198"/>
      <c r="M59" s="190"/>
      <c r="N59" s="193"/>
      <c r="O59" s="198"/>
    </row>
    <row r="60" spans="2:15" x14ac:dyDescent="0.35">
      <c r="B60" s="122" t="s">
        <v>148</v>
      </c>
      <c r="C60" s="122" t="s">
        <v>226</v>
      </c>
      <c r="D60" s="125">
        <f>WORKDAY(E26, 1, 'Futures Bank holidays'!$K$2:$K$48)</f>
        <v>44770</v>
      </c>
      <c r="E60" s="123">
        <f>WORKDAY(F60-4, -1, 'Futures Bank holidays'!$K$2:$K$48)</f>
        <v>45804</v>
      </c>
      <c r="F60" s="96">
        <v>45809</v>
      </c>
      <c r="G60" s="197"/>
      <c r="H60" s="194"/>
      <c r="I60" s="198"/>
      <c r="J60" s="190"/>
      <c r="K60" s="198"/>
      <c r="L60" s="198"/>
      <c r="M60" s="190"/>
      <c r="N60" s="193"/>
      <c r="O60" s="198"/>
    </row>
    <row r="61" spans="2:15" x14ac:dyDescent="0.35">
      <c r="B61" s="122" t="s">
        <v>148</v>
      </c>
      <c r="C61" s="122" t="s">
        <v>227</v>
      </c>
      <c r="D61" s="125">
        <f>WORKDAY(E27, 1, 'Futures Bank holidays'!$K$2:$K$48)</f>
        <v>44802</v>
      </c>
      <c r="E61" s="123">
        <f>WORKDAY(F61-4, -1, 'Futures Bank holidays'!$K$2:$K$48)</f>
        <v>45834</v>
      </c>
      <c r="F61" s="96">
        <v>45839</v>
      </c>
      <c r="G61" s="195" t="s">
        <v>409</v>
      </c>
      <c r="H61" s="192">
        <f t="shared" ref="H61" si="3">D92</f>
        <v>45744</v>
      </c>
      <c r="I61" s="198">
        <f>E73</f>
        <v>46199</v>
      </c>
      <c r="J61" s="190"/>
      <c r="K61" s="198"/>
      <c r="L61" s="198"/>
      <c r="M61" s="190"/>
      <c r="N61" s="193"/>
      <c r="O61" s="198"/>
    </row>
    <row r="62" spans="2:15" x14ac:dyDescent="0.35">
      <c r="B62" s="122" t="s">
        <v>148</v>
      </c>
      <c r="C62" s="122" t="s">
        <v>228</v>
      </c>
      <c r="D62" s="125">
        <f>WORKDAY(E28, 1, 'Futures Bank holidays'!$K$2:$K$48)</f>
        <v>44831</v>
      </c>
      <c r="E62" s="123">
        <f>WORKDAY(F62-4, -1, 'Futures Bank holidays'!$K$2:$K$48)</f>
        <v>45863</v>
      </c>
      <c r="F62" s="96">
        <v>45870</v>
      </c>
      <c r="G62" s="196"/>
      <c r="H62" s="193"/>
      <c r="I62" s="198"/>
      <c r="J62" s="190"/>
      <c r="K62" s="198"/>
      <c r="L62" s="198"/>
      <c r="M62" s="190"/>
      <c r="N62" s="193"/>
      <c r="O62" s="198"/>
    </row>
    <row r="63" spans="2:15" x14ac:dyDescent="0.35">
      <c r="B63" s="122" t="s">
        <v>148</v>
      </c>
      <c r="C63" s="122" t="s">
        <v>229</v>
      </c>
      <c r="D63" s="125">
        <f>WORKDAY(E29, 1, 'Futures Bank holidays'!$K$2:$K$48)</f>
        <v>44862</v>
      </c>
      <c r="E63" s="123">
        <f>WORKDAY(F63-4, -1, 'Futures Bank holidays'!$K$2:$K$48)</f>
        <v>45896</v>
      </c>
      <c r="F63" s="96">
        <v>45901</v>
      </c>
      <c r="G63" s="197"/>
      <c r="H63" s="194"/>
      <c r="I63" s="198"/>
      <c r="J63" s="191"/>
      <c r="K63" s="198"/>
      <c r="L63" s="198"/>
      <c r="M63" s="190"/>
      <c r="N63" s="193"/>
      <c r="O63" s="198"/>
    </row>
    <row r="64" spans="2:15" x14ac:dyDescent="0.35">
      <c r="B64" s="122" t="s">
        <v>148</v>
      </c>
      <c r="C64" s="122" t="s">
        <v>230</v>
      </c>
      <c r="D64" s="125">
        <f>WORKDAY(E30, 1, 'Futures Bank holidays'!$K$2:$K$48)</f>
        <v>44893</v>
      </c>
      <c r="E64" s="123">
        <f>WORKDAY(F64-4, -1, 'Futures Bank holidays'!$K$2:$K$48)</f>
        <v>45926</v>
      </c>
      <c r="F64" s="96">
        <v>45931</v>
      </c>
      <c r="G64" s="195" t="s">
        <v>410</v>
      </c>
      <c r="H64" s="192">
        <f t="shared" ref="H64" si="4">D95</f>
        <v>45835</v>
      </c>
      <c r="I64" s="198">
        <f>E76</f>
        <v>46290</v>
      </c>
      <c r="J64" s="189" t="s">
        <v>342</v>
      </c>
      <c r="K64" s="198">
        <f>D86</f>
        <v>45562</v>
      </c>
      <c r="L64" s="198">
        <f>E76</f>
        <v>46290</v>
      </c>
      <c r="M64" s="190"/>
      <c r="N64" s="193"/>
      <c r="O64" s="198"/>
    </row>
    <row r="65" spans="2:15" x14ac:dyDescent="0.35">
      <c r="B65" s="122" t="s">
        <v>148</v>
      </c>
      <c r="C65" s="122" t="s">
        <v>231</v>
      </c>
      <c r="D65" s="125">
        <f>WORKDAY(E31, 1, 'Futures Bank holidays'!$K$2:$K$48)</f>
        <v>44923</v>
      </c>
      <c r="E65" s="123">
        <f>WORKDAY(F65-4, -1, 'Futures Bank holidays'!$K$2:$K$48)</f>
        <v>45957</v>
      </c>
      <c r="F65" s="96">
        <v>45962</v>
      </c>
      <c r="G65" s="196"/>
      <c r="H65" s="193"/>
      <c r="I65" s="198"/>
      <c r="J65" s="190"/>
      <c r="K65" s="198"/>
      <c r="L65" s="198"/>
      <c r="M65" s="190"/>
      <c r="N65" s="193"/>
      <c r="O65" s="198"/>
    </row>
    <row r="66" spans="2:15" x14ac:dyDescent="0.35">
      <c r="B66" s="122" t="s">
        <v>148</v>
      </c>
      <c r="C66" s="122" t="s">
        <v>232</v>
      </c>
      <c r="D66" s="125">
        <f>WORKDAY(E32, 1, 'Futures Bank holidays'!$K$2:$K$48)</f>
        <v>44956</v>
      </c>
      <c r="E66" s="123">
        <f>WORKDAY(F66-4, -1, 'Futures Bank holidays'!$K$2:$K$48)</f>
        <v>45987</v>
      </c>
      <c r="F66" s="96">
        <v>45992</v>
      </c>
      <c r="G66" s="197"/>
      <c r="H66" s="194"/>
      <c r="I66" s="198"/>
      <c r="J66" s="190"/>
      <c r="K66" s="198"/>
      <c r="L66" s="198"/>
      <c r="M66" s="191"/>
      <c r="N66" s="194"/>
      <c r="O66" s="198"/>
    </row>
    <row r="67" spans="2:15" x14ac:dyDescent="0.35">
      <c r="B67" s="122" t="s">
        <v>148</v>
      </c>
      <c r="C67" s="122" t="s">
        <v>233</v>
      </c>
      <c r="D67" s="125">
        <f>WORKDAY(E33, 1, 'Futures Bank holidays'!$K$2:$K$48)</f>
        <v>44984</v>
      </c>
      <c r="E67" s="123">
        <f>WORKDAY(F67-4, -1, 'Futures Bank holidays'!$K$2:$K$48)</f>
        <v>46015</v>
      </c>
      <c r="F67" s="96">
        <v>46023</v>
      </c>
      <c r="G67" s="195" t="s">
        <v>411</v>
      </c>
      <c r="H67" s="198">
        <f>D98</f>
        <v>45929</v>
      </c>
      <c r="I67" s="198">
        <f>E79</f>
        <v>46380</v>
      </c>
      <c r="J67" s="190"/>
      <c r="K67" s="198"/>
      <c r="L67" s="198"/>
      <c r="M67" s="189" t="s">
        <v>412</v>
      </c>
      <c r="N67" s="192">
        <f>D90</f>
        <v>45685</v>
      </c>
      <c r="O67" s="192">
        <f>E79</f>
        <v>46380</v>
      </c>
    </row>
    <row r="68" spans="2:15" x14ac:dyDescent="0.35">
      <c r="B68" s="122" t="s">
        <v>148</v>
      </c>
      <c r="C68" s="122" t="s">
        <v>234</v>
      </c>
      <c r="D68" s="125">
        <f>WORKDAY(E34, 1, 'Futures Bank holidays'!$K$2:$K$48)</f>
        <v>45013</v>
      </c>
      <c r="E68" s="123">
        <f>WORKDAY(F68-4, -1, 'Futures Bank holidays'!$K$2:$K$48)</f>
        <v>46049</v>
      </c>
      <c r="F68" s="96">
        <v>46054</v>
      </c>
      <c r="G68" s="196"/>
      <c r="H68" s="198"/>
      <c r="I68" s="198"/>
      <c r="J68" s="190"/>
      <c r="K68" s="198"/>
      <c r="L68" s="198"/>
      <c r="M68" s="190"/>
      <c r="N68" s="193"/>
      <c r="O68" s="193"/>
    </row>
    <row r="69" spans="2:15" x14ac:dyDescent="0.35">
      <c r="B69" s="122" t="s">
        <v>148</v>
      </c>
      <c r="C69" s="122" t="s">
        <v>235</v>
      </c>
      <c r="D69" s="125">
        <f>WORKDAY(E35, 1, 'Futures Bank holidays'!$K$2:$K$48)</f>
        <v>45043</v>
      </c>
      <c r="E69" s="123">
        <f>WORKDAY(F69-4, -1, 'Futures Bank holidays'!$K$2:$K$48)</f>
        <v>46077</v>
      </c>
      <c r="F69" s="96">
        <v>46082</v>
      </c>
      <c r="G69" s="197"/>
      <c r="H69" s="198"/>
      <c r="I69" s="198"/>
      <c r="J69" s="191"/>
      <c r="K69" s="198"/>
      <c r="L69" s="198"/>
      <c r="M69" s="190"/>
      <c r="N69" s="193"/>
      <c r="O69" s="193"/>
    </row>
    <row r="70" spans="2:15" ht="17.25" customHeight="1" x14ac:dyDescent="0.35">
      <c r="B70" s="122" t="s">
        <v>148</v>
      </c>
      <c r="C70" s="122" t="s">
        <v>236</v>
      </c>
      <c r="D70" s="125">
        <f>WORKDAY(E36, 1, 'Futures Bank holidays'!$K$2:$K$48)</f>
        <v>45075</v>
      </c>
      <c r="E70" s="123">
        <f>WORKDAY(F70-4, -1, 'Futures Bank holidays'!$K$2:$K$48)</f>
        <v>46108</v>
      </c>
      <c r="F70" s="96">
        <v>46113</v>
      </c>
      <c r="G70" s="195" t="s">
        <v>413</v>
      </c>
      <c r="H70" s="198">
        <f>D101</f>
        <v>46020</v>
      </c>
      <c r="I70" s="198">
        <f>E82</f>
        <v>46471</v>
      </c>
      <c r="J70" s="189" t="s">
        <v>343</v>
      </c>
      <c r="K70" s="198">
        <f>D92</f>
        <v>45744</v>
      </c>
      <c r="L70" s="198">
        <f>E82</f>
        <v>46471</v>
      </c>
      <c r="M70" s="190"/>
      <c r="N70" s="193"/>
      <c r="O70" s="193"/>
    </row>
    <row r="71" spans="2:15" x14ac:dyDescent="0.35">
      <c r="B71" s="122" t="s">
        <v>148</v>
      </c>
      <c r="C71" s="122" t="s">
        <v>237</v>
      </c>
      <c r="D71" s="125">
        <f>WORKDAY(E37, 1, 'Futures Bank holidays'!$K$2:$K$48)</f>
        <v>45104</v>
      </c>
      <c r="E71" s="123">
        <f>WORKDAY(F71-4, -1, 'Futures Bank holidays'!$K$2:$K$48)</f>
        <v>46136</v>
      </c>
      <c r="F71" s="96">
        <v>46143</v>
      </c>
      <c r="G71" s="196"/>
      <c r="H71" s="198"/>
      <c r="I71" s="198"/>
      <c r="J71" s="190"/>
      <c r="K71" s="198"/>
      <c r="L71" s="198"/>
      <c r="M71" s="190"/>
      <c r="N71" s="193"/>
      <c r="O71" s="193"/>
    </row>
    <row r="72" spans="2:15" x14ac:dyDescent="0.35">
      <c r="B72" s="122" t="s">
        <v>148</v>
      </c>
      <c r="C72" s="122" t="s">
        <v>238</v>
      </c>
      <c r="D72" s="125">
        <f>WORKDAY(E38, 1, 'Futures Bank holidays'!$K$2:$K$48)</f>
        <v>45135</v>
      </c>
      <c r="E72" s="123">
        <f>WORKDAY(F72-4, -1, 'Futures Bank holidays'!$K$2:$K$48)</f>
        <v>46169</v>
      </c>
      <c r="F72" s="96">
        <v>46174</v>
      </c>
      <c r="G72" s="197"/>
      <c r="H72" s="198"/>
      <c r="I72" s="198"/>
      <c r="J72" s="190"/>
      <c r="K72" s="198"/>
      <c r="L72" s="198"/>
      <c r="M72" s="190"/>
      <c r="N72" s="193"/>
      <c r="O72" s="193"/>
    </row>
    <row r="73" spans="2:15" x14ac:dyDescent="0.35">
      <c r="B73" s="122" t="s">
        <v>148</v>
      </c>
      <c r="C73" s="122" t="s">
        <v>239</v>
      </c>
      <c r="D73" s="125">
        <f>WORKDAY(E39, 1, 'Futures Bank holidays'!$K$2:$K$48)</f>
        <v>45166</v>
      </c>
      <c r="E73" s="123">
        <f>WORKDAY(F73-4, -1, 'Futures Bank holidays'!$K$2:$K$48)</f>
        <v>46199</v>
      </c>
      <c r="F73" s="96">
        <v>46204</v>
      </c>
      <c r="G73" s="195" t="s">
        <v>414</v>
      </c>
      <c r="H73" s="192">
        <f>D104</f>
        <v>46111</v>
      </c>
      <c r="I73" s="198">
        <f>E85</f>
        <v>46563</v>
      </c>
      <c r="J73" s="190"/>
      <c r="K73" s="198"/>
      <c r="L73" s="198"/>
      <c r="M73" s="190"/>
      <c r="N73" s="193"/>
      <c r="O73" s="193"/>
    </row>
    <row r="74" spans="2:15" x14ac:dyDescent="0.35">
      <c r="B74" s="122" t="s">
        <v>148</v>
      </c>
      <c r="C74" s="122" t="s">
        <v>240</v>
      </c>
      <c r="D74" s="125">
        <f>WORKDAY(E40, 1, 'Futures Bank holidays'!$K$2:$K$48)</f>
        <v>45196</v>
      </c>
      <c r="E74" s="123">
        <f>WORKDAY(F74-4, -1, 'Futures Bank holidays'!$K$2:$K$48)</f>
        <v>46230</v>
      </c>
      <c r="F74" s="96">
        <v>46235</v>
      </c>
      <c r="G74" s="196"/>
      <c r="H74" s="193"/>
      <c r="I74" s="198"/>
      <c r="J74" s="190"/>
      <c r="K74" s="198"/>
      <c r="L74" s="198"/>
      <c r="M74" s="190"/>
      <c r="N74" s="193"/>
      <c r="O74" s="193"/>
    </row>
    <row r="75" spans="2:15" ht="15" customHeight="1" x14ac:dyDescent="0.35">
      <c r="B75" s="122" t="s">
        <v>148</v>
      </c>
      <c r="C75" s="122" t="s">
        <v>241</v>
      </c>
      <c r="D75" s="125">
        <f>WORKDAY(E41, 1, 'Futures Bank holidays'!$K$2:$K$48)</f>
        <v>45229</v>
      </c>
      <c r="E75" s="123">
        <f>WORKDAY(F75-4, -1, 'Futures Bank holidays'!$K$2:$K$48)</f>
        <v>46261</v>
      </c>
      <c r="F75" s="96">
        <v>46266</v>
      </c>
      <c r="G75" s="197"/>
      <c r="H75" s="194"/>
      <c r="I75" s="198"/>
      <c r="J75" s="191"/>
      <c r="K75" s="198"/>
      <c r="L75" s="198"/>
      <c r="M75" s="190"/>
      <c r="N75" s="193"/>
      <c r="O75" s="193"/>
    </row>
    <row r="76" spans="2:15" x14ac:dyDescent="0.35">
      <c r="B76" s="122" t="s">
        <v>148</v>
      </c>
      <c r="C76" s="122" t="s">
        <v>242</v>
      </c>
      <c r="D76" s="125">
        <f>WORKDAY(E42, 1, 'Futures Bank holidays'!$K$2:$K$48)</f>
        <v>45257</v>
      </c>
      <c r="E76" s="123">
        <f>WORKDAY(F76-4, -1, 'Futures Bank holidays'!$K$2:$K$48)</f>
        <v>46290</v>
      </c>
      <c r="F76" s="96">
        <v>46296</v>
      </c>
      <c r="G76" s="195" t="s">
        <v>415</v>
      </c>
      <c r="H76" s="192">
        <f>D107</f>
        <v>46202</v>
      </c>
      <c r="I76" s="198">
        <f>E88</f>
        <v>46654</v>
      </c>
      <c r="J76" s="189" t="s">
        <v>416</v>
      </c>
      <c r="K76" s="198">
        <f t="shared" ref="K76" si="5">D98</f>
        <v>45929</v>
      </c>
      <c r="L76" s="198">
        <f t="shared" ref="L76" si="6">E88</f>
        <v>46654</v>
      </c>
      <c r="M76" s="190"/>
      <c r="N76" s="193"/>
      <c r="O76" s="193"/>
    </row>
    <row r="77" spans="2:15" x14ac:dyDescent="0.35">
      <c r="B77" s="122" t="s">
        <v>148</v>
      </c>
      <c r="C77" s="122" t="s">
        <v>243</v>
      </c>
      <c r="D77" s="125">
        <f>WORKDAY(E43, 1, 'Futures Bank holidays'!$K$2:$K$48)</f>
        <v>45288</v>
      </c>
      <c r="E77" s="123">
        <f>WORKDAY(F77-4, -1, 'Futures Bank holidays'!$K$2:$K$48)</f>
        <v>46322</v>
      </c>
      <c r="F77" s="96">
        <v>46327</v>
      </c>
      <c r="G77" s="196"/>
      <c r="H77" s="193"/>
      <c r="I77" s="198"/>
      <c r="J77" s="190"/>
      <c r="K77" s="198"/>
      <c r="L77" s="198"/>
      <c r="M77" s="190"/>
      <c r="N77" s="193"/>
      <c r="O77" s="193"/>
    </row>
    <row r="78" spans="2:15" x14ac:dyDescent="0.35">
      <c r="B78" s="80" t="s">
        <v>148</v>
      </c>
      <c r="C78" s="80" t="s">
        <v>244</v>
      </c>
      <c r="D78" s="95">
        <f>WORKDAY(E44, 1, 'Futures Bank holidays'!$K$2:$K$48)</f>
        <v>45320</v>
      </c>
      <c r="E78" s="81">
        <f>WORKDAY(F78-4, -1, 'Futures Bank holidays'!$K$2:$K$48)</f>
        <v>46352</v>
      </c>
      <c r="F78" s="96">
        <v>46357</v>
      </c>
      <c r="G78" s="197"/>
      <c r="H78" s="194"/>
      <c r="I78" s="198"/>
      <c r="J78" s="190"/>
      <c r="K78" s="198"/>
      <c r="L78" s="198"/>
      <c r="M78" s="191"/>
      <c r="N78" s="194"/>
      <c r="O78" s="194"/>
    </row>
    <row r="79" spans="2:15" x14ac:dyDescent="0.35">
      <c r="B79" s="80" t="s">
        <v>148</v>
      </c>
      <c r="C79" s="80" t="s">
        <v>245</v>
      </c>
      <c r="D79" s="95">
        <f>WORKDAY(E45, 1, 'Futures Bank holidays'!$K$2:$K$48)</f>
        <v>45348</v>
      </c>
      <c r="E79" s="81">
        <f>WORKDAY(F79-4, -1, 'Futures Bank holidays'!$K$2:$K$48)</f>
        <v>46380</v>
      </c>
      <c r="F79" s="96">
        <v>46388</v>
      </c>
      <c r="G79" s="195" t="s">
        <v>417</v>
      </c>
      <c r="H79" s="192">
        <f t="shared" ref="H79" si="7">D110</f>
        <v>46293</v>
      </c>
      <c r="I79" s="198">
        <f t="shared" ref="I79" si="8">E91</f>
        <v>46748</v>
      </c>
      <c r="J79" s="190"/>
      <c r="K79" s="198"/>
      <c r="L79" s="198"/>
      <c r="M79" s="189" t="s">
        <v>418</v>
      </c>
      <c r="N79" s="192">
        <f>D102</f>
        <v>46050</v>
      </c>
      <c r="O79" s="192">
        <f>E91</f>
        <v>46748</v>
      </c>
    </row>
    <row r="80" spans="2:15" x14ac:dyDescent="0.35">
      <c r="B80" s="80" t="s">
        <v>148</v>
      </c>
      <c r="C80" s="80" t="s">
        <v>246</v>
      </c>
      <c r="D80" s="95">
        <f>WORKDAY(E46, 1, 'Futures Bank holidays'!$K$2:$K$48)</f>
        <v>45379</v>
      </c>
      <c r="E80" s="81">
        <f>WORKDAY(F80-4, -1, 'Futures Bank holidays'!$K$2:$K$48)</f>
        <v>46414</v>
      </c>
      <c r="F80" s="96">
        <v>46419</v>
      </c>
      <c r="G80" s="196"/>
      <c r="H80" s="193"/>
      <c r="I80" s="198"/>
      <c r="J80" s="190"/>
      <c r="K80" s="198"/>
      <c r="L80" s="198"/>
      <c r="M80" s="190"/>
      <c r="N80" s="193"/>
      <c r="O80" s="193"/>
    </row>
    <row r="81" spans="2:15" x14ac:dyDescent="0.35">
      <c r="B81" s="80" t="s">
        <v>148</v>
      </c>
      <c r="C81" s="80" t="s">
        <v>245</v>
      </c>
      <c r="D81" s="95">
        <f>WORKDAY(E47, 1, 'Futures Bank holidays'!$K$2:$K$48)</f>
        <v>45411</v>
      </c>
      <c r="E81" s="81">
        <f>WORKDAY(F81-4, -1, 'Futures Bank holidays'!$K$2:$K$48)</f>
        <v>46442</v>
      </c>
      <c r="F81" s="96">
        <v>46447</v>
      </c>
      <c r="G81" s="197"/>
      <c r="H81" s="194"/>
      <c r="I81" s="198"/>
      <c r="J81" s="191"/>
      <c r="K81" s="198"/>
      <c r="L81" s="198"/>
      <c r="M81" s="190"/>
      <c r="N81" s="193"/>
      <c r="O81" s="193"/>
    </row>
    <row r="82" spans="2:15" x14ac:dyDescent="0.35">
      <c r="B82" s="80" t="s">
        <v>148</v>
      </c>
      <c r="C82" s="80" t="s">
        <v>246</v>
      </c>
      <c r="D82" s="95">
        <f>WORKDAY(E48, 1, 'Futures Bank holidays'!$K$2:$K$48)</f>
        <v>45440</v>
      </c>
      <c r="E82" s="81">
        <f>WORKDAY(F82-4, -1, 'Futures Bank holidays'!$K$2:$K$48)</f>
        <v>46471</v>
      </c>
      <c r="F82" s="96">
        <v>46478</v>
      </c>
      <c r="G82" s="195" t="s">
        <v>419</v>
      </c>
      <c r="H82" s="192">
        <f t="shared" ref="H82" si="9">D113</f>
        <v>46384</v>
      </c>
      <c r="I82" s="198">
        <f t="shared" ref="I82" si="10">E94</f>
        <v>46839</v>
      </c>
      <c r="J82" s="189" t="s">
        <v>345</v>
      </c>
      <c r="K82" s="198">
        <f t="shared" ref="K82" si="11">D104</f>
        <v>46111</v>
      </c>
      <c r="L82" s="198">
        <f t="shared" ref="L82" si="12">E94</f>
        <v>46839</v>
      </c>
      <c r="M82" s="190"/>
      <c r="N82" s="193"/>
      <c r="O82" s="193"/>
    </row>
    <row r="83" spans="2:15" x14ac:dyDescent="0.35">
      <c r="B83" s="80" t="s">
        <v>148</v>
      </c>
      <c r="C83" s="80" t="s">
        <v>247</v>
      </c>
      <c r="D83" s="95">
        <f>WORKDAY(E49, 1, 'Futures Bank holidays'!$K$2:$K$48)</f>
        <v>45470</v>
      </c>
      <c r="E83" s="81">
        <f>WORKDAY(F83-4, -1, 'Futures Bank holidays'!$K$2:$K$48)</f>
        <v>46503</v>
      </c>
      <c r="F83" s="96">
        <v>46508</v>
      </c>
      <c r="G83" s="196"/>
      <c r="H83" s="193"/>
      <c r="I83" s="198"/>
      <c r="J83" s="190"/>
      <c r="K83" s="198"/>
      <c r="L83" s="198"/>
      <c r="M83" s="190"/>
      <c r="N83" s="193"/>
      <c r="O83" s="193"/>
    </row>
    <row r="84" spans="2:15" x14ac:dyDescent="0.35">
      <c r="B84" s="80" t="s">
        <v>148</v>
      </c>
      <c r="C84" s="80" t="s">
        <v>248</v>
      </c>
      <c r="D84" s="95">
        <f>WORKDAY(E50, 1, 'Futures Bank holidays'!$K$2:$K$48)</f>
        <v>45502</v>
      </c>
      <c r="E84" s="81">
        <f>WORKDAY(F84-4, -1, 'Futures Bank holidays'!$K$2:$K$48)</f>
        <v>46534</v>
      </c>
      <c r="F84" s="96">
        <v>46539</v>
      </c>
      <c r="G84" s="197"/>
      <c r="H84" s="194"/>
      <c r="I84" s="198"/>
      <c r="J84" s="190"/>
      <c r="K84" s="198"/>
      <c r="L84" s="198"/>
      <c r="M84" s="190"/>
      <c r="N84" s="193"/>
      <c r="O84" s="193"/>
    </row>
    <row r="85" spans="2:15" x14ac:dyDescent="0.35">
      <c r="B85" s="80" t="s">
        <v>148</v>
      </c>
      <c r="C85" s="80" t="s">
        <v>249</v>
      </c>
      <c r="D85" s="95">
        <f>WORKDAY(E51, 1, 'Futures Bank holidays'!$K$2:$K$48)</f>
        <v>45532</v>
      </c>
      <c r="E85" s="81">
        <f>WORKDAY(F85-4, -1, 'Futures Bank holidays'!$K$2:$K$48)</f>
        <v>46563</v>
      </c>
      <c r="F85" s="96">
        <v>46569</v>
      </c>
      <c r="G85" s="195" t="s">
        <v>420</v>
      </c>
      <c r="H85" s="192">
        <f t="shared" ref="H85" si="13">D116</f>
        <v>46476</v>
      </c>
      <c r="I85" s="198">
        <f t="shared" ref="I85" si="14">E97</f>
        <v>46930</v>
      </c>
      <c r="J85" s="190"/>
      <c r="K85" s="198"/>
      <c r="L85" s="198"/>
      <c r="M85" s="190"/>
      <c r="N85" s="193"/>
      <c r="O85" s="193"/>
    </row>
    <row r="86" spans="2:15" x14ac:dyDescent="0.35">
      <c r="B86" s="80" t="s">
        <v>148</v>
      </c>
      <c r="C86" s="80" t="s">
        <v>250</v>
      </c>
      <c r="D86" s="95">
        <f>WORKDAY(E52, 1, 'Futures Bank holidays'!$K$2:$K$48)</f>
        <v>45562</v>
      </c>
      <c r="E86" s="81">
        <f>WORKDAY(F86-4, -1, 'Futures Bank holidays'!$K$2:$K$48)</f>
        <v>46595</v>
      </c>
      <c r="F86" s="96">
        <v>46600</v>
      </c>
      <c r="G86" s="196"/>
      <c r="H86" s="193"/>
      <c r="I86" s="198"/>
      <c r="J86" s="190"/>
      <c r="K86" s="198"/>
      <c r="L86" s="198"/>
      <c r="M86" s="190"/>
      <c r="N86" s="193"/>
      <c r="O86" s="193"/>
    </row>
    <row r="87" spans="2:15" x14ac:dyDescent="0.35">
      <c r="B87" s="80" t="s">
        <v>148</v>
      </c>
      <c r="C87" s="80" t="s">
        <v>251</v>
      </c>
      <c r="D87" s="95">
        <f>WORKDAY(E53, 1, 'Futures Bank holidays'!$K$2:$K$48)</f>
        <v>45593</v>
      </c>
      <c r="E87" s="81">
        <f>WORKDAY(F87-4, -1, 'Futures Bank holidays'!$K$2:$K$48)</f>
        <v>46626</v>
      </c>
      <c r="F87" s="96">
        <v>46631</v>
      </c>
      <c r="G87" s="197"/>
      <c r="H87" s="194"/>
      <c r="I87" s="198"/>
      <c r="J87" s="191"/>
      <c r="K87" s="198"/>
      <c r="L87" s="198"/>
      <c r="M87" s="190"/>
      <c r="N87" s="193"/>
      <c r="O87" s="193"/>
    </row>
    <row r="88" spans="2:15" x14ac:dyDescent="0.35">
      <c r="B88" s="80" t="s">
        <v>148</v>
      </c>
      <c r="C88" s="80" t="s">
        <v>252</v>
      </c>
      <c r="D88" s="95">
        <f>WORKDAY(E54, 1, 'Futures Bank holidays'!$K$2:$K$48)</f>
        <v>45623</v>
      </c>
      <c r="E88" s="81">
        <f>WORKDAY(F88-4, -1, 'Futures Bank holidays'!$K$2:$K$48)</f>
        <v>46654</v>
      </c>
      <c r="F88" s="96">
        <v>46661</v>
      </c>
      <c r="G88" s="195" t="s">
        <v>421</v>
      </c>
      <c r="H88" s="192">
        <f t="shared" ref="H88" si="15">D119</f>
        <v>46566</v>
      </c>
      <c r="I88" s="198">
        <f t="shared" ref="I88" si="16">E100</f>
        <v>47022</v>
      </c>
      <c r="J88" s="189" t="s">
        <v>346</v>
      </c>
      <c r="K88" s="198">
        <f t="shared" ref="K88" si="17">D110</f>
        <v>46293</v>
      </c>
      <c r="L88" s="198">
        <f t="shared" ref="L88" si="18">E100</f>
        <v>47022</v>
      </c>
      <c r="M88" s="190"/>
      <c r="N88" s="193"/>
      <c r="O88" s="193"/>
    </row>
    <row r="89" spans="2:15" x14ac:dyDescent="0.35">
      <c r="B89" s="80" t="s">
        <v>148</v>
      </c>
      <c r="C89" s="80" t="s">
        <v>253</v>
      </c>
      <c r="D89" s="95">
        <f>WORKDAY(E55, 1, 'Futures Bank holidays'!$K$2:$K$48)</f>
        <v>45656</v>
      </c>
      <c r="E89" s="81">
        <f>WORKDAY(F89-4, -1, 'Futures Bank holidays'!$K$2:$K$48)</f>
        <v>46687</v>
      </c>
      <c r="F89" s="96">
        <v>46692</v>
      </c>
      <c r="G89" s="196"/>
      <c r="H89" s="193"/>
      <c r="I89" s="198"/>
      <c r="J89" s="190"/>
      <c r="K89" s="198"/>
      <c r="L89" s="198"/>
      <c r="M89" s="190"/>
      <c r="N89" s="193"/>
      <c r="O89" s="193"/>
    </row>
    <row r="90" spans="2:15" x14ac:dyDescent="0.35">
      <c r="B90" s="98" t="s">
        <v>148</v>
      </c>
      <c r="C90" s="98" t="s">
        <v>254</v>
      </c>
      <c r="D90" s="99">
        <f>WORKDAY(E56, 1, 'Futures Bank holidays'!$K$2:$K$48)</f>
        <v>45685</v>
      </c>
      <c r="E90" s="100">
        <f>WORKDAY(F90-4, -1, 'Futures Bank holidays'!$K$2:$K$48)</f>
        <v>46717</v>
      </c>
      <c r="F90" s="96">
        <v>46722</v>
      </c>
      <c r="G90" s="197"/>
      <c r="H90" s="194"/>
      <c r="I90" s="198"/>
      <c r="J90" s="190"/>
      <c r="K90" s="198"/>
      <c r="L90" s="198"/>
      <c r="M90" s="191"/>
      <c r="N90" s="194"/>
      <c r="O90" s="194"/>
    </row>
    <row r="91" spans="2:15" x14ac:dyDescent="0.35">
      <c r="B91" s="98" t="s">
        <v>148</v>
      </c>
      <c r="C91" s="98" t="s">
        <v>255</v>
      </c>
      <c r="D91" s="99">
        <f>WORKDAY(E57, 1, 'Futures Bank holidays'!$K$2:$K$48)</f>
        <v>45713</v>
      </c>
      <c r="E91" s="100">
        <f>WORKDAY(F91-4, -1, 'Futures Bank holidays'!$K$2:$K$48)</f>
        <v>46748</v>
      </c>
      <c r="F91" s="96">
        <v>46753</v>
      </c>
      <c r="J91" s="190"/>
      <c r="K91" s="198"/>
      <c r="L91" s="198"/>
      <c r="M91" s="189" t="s">
        <v>422</v>
      </c>
      <c r="N91" s="192">
        <f>D114</f>
        <v>46415</v>
      </c>
      <c r="O91" s="192">
        <f>E103</f>
        <v>47114</v>
      </c>
    </row>
    <row r="92" spans="2:15" x14ac:dyDescent="0.35">
      <c r="B92" s="98" t="s">
        <v>148</v>
      </c>
      <c r="C92" s="98" t="s">
        <v>256</v>
      </c>
      <c r="D92" s="99">
        <f>WORKDAY(E58, 1, 'Futures Bank holidays'!$K$2:$K$48)</f>
        <v>45744</v>
      </c>
      <c r="E92" s="100">
        <f>WORKDAY(F92-4, -1, 'Futures Bank holidays'!$K$2:$K$48)</f>
        <v>46779</v>
      </c>
      <c r="F92" s="96">
        <v>46784</v>
      </c>
      <c r="J92" s="190"/>
      <c r="K92" s="198"/>
      <c r="L92" s="198"/>
      <c r="M92" s="190"/>
      <c r="N92" s="193"/>
      <c r="O92" s="193"/>
    </row>
    <row r="93" spans="2:15" x14ac:dyDescent="0.35">
      <c r="B93" s="98" t="s">
        <v>148</v>
      </c>
      <c r="C93" s="98" t="s">
        <v>257</v>
      </c>
      <c r="D93" s="99">
        <f>WORKDAY(E59, 1, 'Futures Bank holidays'!$K$2:$K$48)</f>
        <v>45775</v>
      </c>
      <c r="E93" s="100">
        <f>WORKDAY(F93-4, -1, 'Futures Bank holidays'!$K$2:$K$48)</f>
        <v>46808</v>
      </c>
      <c r="F93" s="96">
        <v>46813</v>
      </c>
      <c r="J93" s="191"/>
      <c r="K93" s="198"/>
      <c r="L93" s="198"/>
      <c r="M93" s="190"/>
      <c r="N93" s="193"/>
      <c r="O93" s="193"/>
    </row>
    <row r="94" spans="2:15" x14ac:dyDescent="0.35">
      <c r="B94" s="98" t="s">
        <v>148</v>
      </c>
      <c r="C94" s="98" t="s">
        <v>258</v>
      </c>
      <c r="D94" s="99">
        <f>WORKDAY(E60, 1, 'Futures Bank holidays'!$K$2:$K$48)</f>
        <v>45805</v>
      </c>
      <c r="E94" s="100">
        <f>WORKDAY(F94-4, -1, 'Futures Bank holidays'!$K$2:$K$48)</f>
        <v>46839</v>
      </c>
      <c r="F94" s="96">
        <v>46844</v>
      </c>
      <c r="M94" s="190"/>
      <c r="N94" s="193"/>
      <c r="O94" s="193"/>
    </row>
    <row r="95" spans="2:15" x14ac:dyDescent="0.35">
      <c r="B95" s="98" t="s">
        <v>148</v>
      </c>
      <c r="C95" s="98" t="s">
        <v>257</v>
      </c>
      <c r="D95" s="99">
        <f>WORKDAY(E61, 1, 'Futures Bank holidays'!$K$2:$K$48)</f>
        <v>45835</v>
      </c>
      <c r="E95" s="100">
        <f>WORKDAY(F95-4, -1, 'Futures Bank holidays'!$K$2:$K$48)</f>
        <v>46869</v>
      </c>
      <c r="F95" s="96">
        <v>46874</v>
      </c>
      <c r="M95" s="190"/>
      <c r="N95" s="193"/>
      <c r="O95" s="193"/>
    </row>
    <row r="96" spans="2:15" x14ac:dyDescent="0.35">
      <c r="B96" s="98" t="s">
        <v>148</v>
      </c>
      <c r="C96" s="98" t="s">
        <v>258</v>
      </c>
      <c r="D96" s="99">
        <f>WORKDAY(E62, 1, 'Futures Bank holidays'!$K$2:$K$48)</f>
        <v>45866</v>
      </c>
      <c r="E96" s="100">
        <f>WORKDAY(F96-4, -1, 'Futures Bank holidays'!$K$2:$K$48)</f>
        <v>46899</v>
      </c>
      <c r="F96" s="96">
        <v>46905</v>
      </c>
      <c r="M96" s="190"/>
      <c r="N96" s="193"/>
      <c r="O96" s="193"/>
    </row>
    <row r="97" spans="2:15" x14ac:dyDescent="0.35">
      <c r="B97" s="98" t="s">
        <v>148</v>
      </c>
      <c r="C97" s="98" t="s">
        <v>259</v>
      </c>
      <c r="D97" s="99">
        <f>WORKDAY(E63, 1, 'Futures Bank holidays'!$K$2:$K$48)</f>
        <v>45897</v>
      </c>
      <c r="E97" s="100">
        <f>WORKDAY(F97-4, -1, 'Futures Bank holidays'!$K$2:$K$48)</f>
        <v>46930</v>
      </c>
      <c r="F97" s="96">
        <v>46935</v>
      </c>
      <c r="M97" s="190"/>
      <c r="N97" s="193"/>
      <c r="O97" s="193"/>
    </row>
    <row r="98" spans="2:15" x14ac:dyDescent="0.35">
      <c r="B98" s="98" t="s">
        <v>148</v>
      </c>
      <c r="C98" s="98" t="s">
        <v>260</v>
      </c>
      <c r="D98" s="99">
        <f>WORKDAY(E64, 1, 'Futures Bank holidays'!$K$2:$K$48)</f>
        <v>45929</v>
      </c>
      <c r="E98" s="100">
        <f>WORKDAY(F98-4, -1, 'Futures Bank holidays'!$K$2:$K$48)</f>
        <v>46961</v>
      </c>
      <c r="F98" s="96">
        <v>46966</v>
      </c>
      <c r="M98" s="190"/>
      <c r="N98" s="193"/>
      <c r="O98" s="193"/>
    </row>
    <row r="99" spans="2:15" x14ac:dyDescent="0.35">
      <c r="B99" s="98" t="s">
        <v>148</v>
      </c>
      <c r="C99" s="98" t="s">
        <v>261</v>
      </c>
      <c r="D99" s="99">
        <f>WORKDAY(E65, 1, 'Futures Bank holidays'!$K$2:$K$48)</f>
        <v>45958</v>
      </c>
      <c r="E99" s="100">
        <f>WORKDAY(F99-4, -1, 'Futures Bank holidays'!$K$2:$K$48)</f>
        <v>46990</v>
      </c>
      <c r="F99" s="96">
        <v>46997</v>
      </c>
      <c r="M99" s="190"/>
      <c r="N99" s="193"/>
      <c r="O99" s="193"/>
    </row>
    <row r="100" spans="2:15" x14ac:dyDescent="0.35">
      <c r="B100" s="98" t="s">
        <v>148</v>
      </c>
      <c r="C100" s="98" t="s">
        <v>262</v>
      </c>
      <c r="D100" s="99">
        <f>WORKDAY(E66, 1, 'Futures Bank holidays'!$K$2:$K$48)</f>
        <v>45988</v>
      </c>
      <c r="E100" s="100">
        <f>WORKDAY(F100-4, -1, 'Futures Bank holidays'!$K$2:$K$48)</f>
        <v>47022</v>
      </c>
      <c r="F100" s="96">
        <v>47027</v>
      </c>
      <c r="M100" s="190"/>
      <c r="N100" s="193"/>
      <c r="O100" s="193"/>
    </row>
    <row r="101" spans="2:15" x14ac:dyDescent="0.35">
      <c r="B101" s="98" t="s">
        <v>148</v>
      </c>
      <c r="C101" s="98" t="s">
        <v>263</v>
      </c>
      <c r="D101" s="99">
        <f>WORKDAY(E67, 1, 'Futures Bank holidays'!$K$2:$K$48)</f>
        <v>46020</v>
      </c>
      <c r="E101" s="100">
        <f>WORKDAY(F101-4, -1, 'Futures Bank holidays'!$K$2:$K$48)</f>
        <v>47053</v>
      </c>
      <c r="F101" s="96">
        <v>47058</v>
      </c>
      <c r="M101" s="190"/>
      <c r="N101" s="193"/>
      <c r="O101" s="193"/>
    </row>
    <row r="102" spans="2:15" x14ac:dyDescent="0.35">
      <c r="B102" s="98" t="s">
        <v>148</v>
      </c>
      <c r="C102" s="98" t="s">
        <v>264</v>
      </c>
      <c r="D102" s="99">
        <f>WORKDAY(E68, 1, 'Futures Bank holidays'!$K$2:$K$48)</f>
        <v>46050</v>
      </c>
      <c r="E102" s="100">
        <f>WORKDAY(F102-4, -1, 'Futures Bank holidays'!$K$2:$K$48)</f>
        <v>47081</v>
      </c>
      <c r="F102" s="96">
        <v>47088</v>
      </c>
      <c r="M102" s="191"/>
      <c r="N102" s="194"/>
      <c r="O102" s="194"/>
    </row>
    <row r="103" spans="2:15" x14ac:dyDescent="0.35">
      <c r="B103" s="98" t="s">
        <v>148</v>
      </c>
      <c r="C103" s="98" t="s">
        <v>265</v>
      </c>
      <c r="D103" s="99">
        <f>WORKDAY(E69, 1, 'Futures Bank holidays'!$K$2:$K$48)</f>
        <v>46078</v>
      </c>
      <c r="E103" s="100">
        <f>WORKDAY(F103-4, -1, 'Futures Bank holidays'!$K$2:$K$48)</f>
        <v>47114</v>
      </c>
      <c r="F103" s="96">
        <v>47119</v>
      </c>
    </row>
    <row r="104" spans="2:15" x14ac:dyDescent="0.35">
      <c r="B104" s="98" t="s">
        <v>148</v>
      </c>
      <c r="C104" s="98" t="s">
        <v>266</v>
      </c>
      <c r="D104" s="99">
        <f>WORKDAY(E70, 1, 'Futures Bank holidays'!$K$2:$K$48)</f>
        <v>46111</v>
      </c>
      <c r="E104" s="100">
        <f>WORKDAY(F104-4, -1, 'Futures Bank holidays'!$K$2:$K$48)</f>
        <v>47144</v>
      </c>
      <c r="F104" s="96">
        <v>47150</v>
      </c>
    </row>
    <row r="105" spans="2:15" x14ac:dyDescent="0.35">
      <c r="B105" s="98" t="s">
        <v>148</v>
      </c>
      <c r="C105" s="98" t="s">
        <v>267</v>
      </c>
      <c r="D105" s="99">
        <f>WORKDAY(E71, 1, 'Futures Bank holidays'!$K$2:$K$48)</f>
        <v>46139</v>
      </c>
      <c r="E105" s="100">
        <f>WORKDAY(F105-4, -1, 'Futures Bank holidays'!$K$2:$K$48)</f>
        <v>47172</v>
      </c>
      <c r="F105" s="96">
        <v>47178</v>
      </c>
    </row>
    <row r="106" spans="2:15" x14ac:dyDescent="0.35">
      <c r="B106" s="98" t="s">
        <v>148</v>
      </c>
      <c r="C106" s="98" t="s">
        <v>268</v>
      </c>
      <c r="D106" s="99">
        <f>WORKDAY(E72, 1, 'Futures Bank holidays'!$K$2:$K$48)</f>
        <v>46170</v>
      </c>
      <c r="E106" s="100">
        <f>WORKDAY(F106-4, -1, 'Futures Bank holidays'!$K$2:$K$48)</f>
        <v>47204</v>
      </c>
      <c r="F106" s="96">
        <v>47209</v>
      </c>
    </row>
    <row r="107" spans="2:15" x14ac:dyDescent="0.35">
      <c r="B107" s="98" t="s">
        <v>148</v>
      </c>
      <c r="C107" s="98" t="s">
        <v>269</v>
      </c>
      <c r="D107" s="99">
        <f>WORKDAY(E73, 1, 'Futures Bank holidays'!$K$2:$K$48)</f>
        <v>46202</v>
      </c>
      <c r="E107" s="100">
        <f>WORKDAY(F107-4, -1, 'Futures Bank holidays'!$K$2:$K$48)</f>
        <v>47234</v>
      </c>
      <c r="F107" s="96">
        <v>47239</v>
      </c>
    </row>
    <row r="108" spans="2:15" x14ac:dyDescent="0.35">
      <c r="B108" s="98" t="s">
        <v>148</v>
      </c>
      <c r="C108" s="98" t="s">
        <v>270</v>
      </c>
      <c r="D108" s="99">
        <f>WORKDAY(E74, 1, 'Futures Bank holidays'!$K$2:$K$48)</f>
        <v>46231</v>
      </c>
      <c r="E108" s="100">
        <f>WORKDAY(F108-4, -1, 'Futures Bank holidays'!$K$2:$K$48)</f>
        <v>47263</v>
      </c>
      <c r="F108" s="96">
        <v>47270</v>
      </c>
    </row>
    <row r="109" spans="2:15" x14ac:dyDescent="0.35">
      <c r="B109" s="98" t="s">
        <v>148</v>
      </c>
      <c r="C109" s="98" t="s">
        <v>271</v>
      </c>
      <c r="D109" s="99">
        <f>WORKDAY(E75, 1, 'Futures Bank holidays'!$K$2:$K$48)</f>
        <v>46262</v>
      </c>
      <c r="E109" s="100">
        <f>WORKDAY(F109-4, -1, 'Futures Bank holidays'!$K$2:$K$48)</f>
        <v>47295</v>
      </c>
      <c r="F109" s="96">
        <v>47300</v>
      </c>
    </row>
    <row r="110" spans="2:15" x14ac:dyDescent="0.35">
      <c r="B110" s="98" t="s">
        <v>148</v>
      </c>
      <c r="C110" s="98" t="s">
        <v>272</v>
      </c>
      <c r="D110" s="99">
        <f>WORKDAY(E76, 1, 'Futures Bank holidays'!$K$2:$K$48)</f>
        <v>46293</v>
      </c>
      <c r="E110" s="100">
        <f>WORKDAY(F110-4, -1, 'Futures Bank holidays'!$K$2:$K$48)</f>
        <v>47326</v>
      </c>
      <c r="F110" s="96">
        <v>47331</v>
      </c>
    </row>
    <row r="111" spans="2:15" x14ac:dyDescent="0.35">
      <c r="B111" s="98" t="s">
        <v>148</v>
      </c>
      <c r="C111" s="98" t="s">
        <v>273</v>
      </c>
      <c r="D111" s="99">
        <f>WORKDAY(E77, 1, 'Futures Bank holidays'!$K$2:$K$48)</f>
        <v>46323</v>
      </c>
      <c r="E111" s="100">
        <f>WORKDAY(F111-4, -1, 'Futures Bank holidays'!$K$2:$K$48)</f>
        <v>47357</v>
      </c>
      <c r="F111" s="96">
        <v>47362</v>
      </c>
    </row>
    <row r="112" spans="2:15" x14ac:dyDescent="0.35">
      <c r="B112" s="98" t="s">
        <v>148</v>
      </c>
      <c r="C112" s="98" t="s">
        <v>274</v>
      </c>
      <c r="D112" s="99">
        <f>WORKDAY(E78, 1, 'Futures Bank holidays'!$K$2:$K$48)</f>
        <v>46353</v>
      </c>
      <c r="E112" s="100">
        <f>WORKDAY(F112-4, -1, 'Futures Bank holidays'!$K$2:$K$48)</f>
        <v>47387</v>
      </c>
      <c r="F112" s="96">
        <v>47392</v>
      </c>
    </row>
    <row r="113" spans="2:6" x14ac:dyDescent="0.35">
      <c r="B113" s="98" t="s">
        <v>148</v>
      </c>
      <c r="C113" s="98" t="s">
        <v>275</v>
      </c>
      <c r="D113" s="99">
        <f>WORKDAY(E79, 1, 'Futures Bank holidays'!$K$2:$K$48)</f>
        <v>46384</v>
      </c>
      <c r="E113" s="100">
        <f>WORKDAY(F113-4, -1, 'Futures Bank holidays'!$K$2:$K$48)</f>
        <v>47417</v>
      </c>
      <c r="F113" s="96">
        <v>47423</v>
      </c>
    </row>
    <row r="114" spans="2:6" x14ac:dyDescent="0.35">
      <c r="B114" s="98" t="s">
        <v>148</v>
      </c>
      <c r="C114" s="98" t="s">
        <v>276</v>
      </c>
      <c r="D114" s="99">
        <f>WORKDAY(E80, 1, 'Futures Bank holidays'!$K$2:$K$48)</f>
        <v>46415</v>
      </c>
      <c r="E114" s="100">
        <f>WORKDAY(F114-4, -1, 'Futures Bank holidays'!$K$2:$K$48)</f>
        <v>47448</v>
      </c>
      <c r="F114" s="96">
        <v>47453</v>
      </c>
    </row>
    <row r="115" spans="2:6" x14ac:dyDescent="0.35">
      <c r="B115" s="98" t="s">
        <v>148</v>
      </c>
      <c r="C115" s="98" t="s">
        <v>277</v>
      </c>
      <c r="D115" s="99">
        <f>WORKDAY(E81, 1, 'Futures Bank holidays'!$K$2:$K$48)</f>
        <v>46443</v>
      </c>
      <c r="E115" s="100">
        <f>WORKDAY(F115-4, -1, 'Futures Bank holidays'!$K$2:$K$48)</f>
        <v>47479</v>
      </c>
      <c r="F115" s="96">
        <v>47484</v>
      </c>
    </row>
    <row r="116" spans="2:6" x14ac:dyDescent="0.35">
      <c r="B116" s="98" t="s">
        <v>148</v>
      </c>
      <c r="C116" s="98" t="s">
        <v>278</v>
      </c>
      <c r="D116" s="99">
        <f>WORKDAY(E82, 1, 'Futures Bank holidays'!$K$2:$K$48)</f>
        <v>46476</v>
      </c>
      <c r="E116" s="100">
        <f>WORKDAY(F116-4, -1, 'Futures Bank holidays'!$K$2:$K$48)</f>
        <v>47508</v>
      </c>
      <c r="F116" s="96">
        <v>47515</v>
      </c>
    </row>
    <row r="117" spans="2:6" x14ac:dyDescent="0.35">
      <c r="B117" s="98" t="s">
        <v>148</v>
      </c>
      <c r="C117" s="98" t="s">
        <v>279</v>
      </c>
      <c r="D117" s="99">
        <f>WORKDAY(E83, 1, 'Futures Bank holidays'!$K$2:$K$48)</f>
        <v>46504</v>
      </c>
      <c r="E117" s="100">
        <f>WORKDAY(F117-4, -1, 'Futures Bank holidays'!$K$2:$K$48)</f>
        <v>47536</v>
      </c>
      <c r="F117" s="96">
        <v>47543</v>
      </c>
    </row>
    <row r="118" spans="2:6" x14ac:dyDescent="0.35">
      <c r="B118" s="98" t="s">
        <v>148</v>
      </c>
      <c r="C118" s="98" t="s">
        <v>280</v>
      </c>
      <c r="D118" s="99">
        <f>WORKDAY(E84, 1, 'Futures Bank holidays'!$K$2:$K$48)</f>
        <v>46535</v>
      </c>
      <c r="E118" s="100">
        <f>WORKDAY(F118-4, -1, 'Futures Bank holidays'!$K$2:$K$48)</f>
        <v>47569</v>
      </c>
      <c r="F118" s="96">
        <v>47574</v>
      </c>
    </row>
    <row r="119" spans="2:6" x14ac:dyDescent="0.35">
      <c r="B119" s="98" t="s">
        <v>148</v>
      </c>
      <c r="C119" s="98" t="s">
        <v>423</v>
      </c>
      <c r="D119" s="99">
        <f>WORKDAY(E85, 1, 'Futures Bank holidays'!$K$2:$K$48)</f>
        <v>46566</v>
      </c>
      <c r="E119" s="100">
        <f>WORKDAY(F119-4, -1, 'Futures Bank holidays'!$K$2:$K$48)</f>
        <v>47599</v>
      </c>
      <c r="F119" s="96">
        <v>47604</v>
      </c>
    </row>
    <row r="120" spans="2:6" x14ac:dyDescent="0.35">
      <c r="B120" s="98" t="s">
        <v>148</v>
      </c>
      <c r="C120" s="98" t="s">
        <v>424</v>
      </c>
      <c r="D120" s="99">
        <f>WORKDAY(E86, 1, 'Futures Bank holidays'!$K$2:$K$48)</f>
        <v>46596</v>
      </c>
      <c r="E120" s="100">
        <f>WORKDAY(F120-4, -1, 'Futures Bank holidays'!$K$2:$K$48)</f>
        <v>47630</v>
      </c>
      <c r="F120" s="96">
        <v>47635</v>
      </c>
    </row>
    <row r="124" spans="2:6" x14ac:dyDescent="0.35">
      <c r="B124" t="s">
        <v>425</v>
      </c>
    </row>
    <row r="125" spans="2:6" x14ac:dyDescent="0.35">
      <c r="B125" t="s">
        <v>426</v>
      </c>
    </row>
    <row r="126" spans="2:6" x14ac:dyDescent="0.35">
      <c r="B126" t="s">
        <v>427</v>
      </c>
    </row>
  </sheetData>
  <mergeCells count="152">
    <mergeCell ref="M55:M66"/>
    <mergeCell ref="N55:N66"/>
    <mergeCell ref="G64:G66"/>
    <mergeCell ref="H64:H66"/>
    <mergeCell ref="I64:I66"/>
    <mergeCell ref="L46:L51"/>
    <mergeCell ref="K52:K57"/>
    <mergeCell ref="L52:L57"/>
    <mergeCell ref="J52:J57"/>
    <mergeCell ref="G55:G57"/>
    <mergeCell ref="H55:H57"/>
    <mergeCell ref="I55:I57"/>
    <mergeCell ref="G58:G60"/>
    <mergeCell ref="H58:H60"/>
    <mergeCell ref="I58:I60"/>
    <mergeCell ref="G61:G63"/>
    <mergeCell ref="H61:H63"/>
    <mergeCell ref="I61:I63"/>
    <mergeCell ref="J46:J51"/>
    <mergeCell ref="H49:H51"/>
    <mergeCell ref="H52:H54"/>
    <mergeCell ref="K46:K51"/>
    <mergeCell ref="K58:K63"/>
    <mergeCell ref="L58:L63"/>
    <mergeCell ref="I43:I45"/>
    <mergeCell ref="I46:I48"/>
    <mergeCell ref="I49:I51"/>
    <mergeCell ref="I52:I54"/>
    <mergeCell ref="J58:J63"/>
    <mergeCell ref="G31:G33"/>
    <mergeCell ref="H31:H33"/>
    <mergeCell ref="G52:G54"/>
    <mergeCell ref="H43:H45"/>
    <mergeCell ref="H46:H48"/>
    <mergeCell ref="I31:I33"/>
    <mergeCell ref="B2:O3"/>
    <mergeCell ref="B5:C5"/>
    <mergeCell ref="G7:G9"/>
    <mergeCell ref="H7:H9"/>
    <mergeCell ref="I7:I9"/>
    <mergeCell ref="M7:M18"/>
    <mergeCell ref="N7:N18"/>
    <mergeCell ref="O7:O18"/>
    <mergeCell ref="G10:G12"/>
    <mergeCell ref="H10:H12"/>
    <mergeCell ref="I10:I12"/>
    <mergeCell ref="J10:J15"/>
    <mergeCell ref="K10:K15"/>
    <mergeCell ref="L10:L15"/>
    <mergeCell ref="G13:G15"/>
    <mergeCell ref="H13:H15"/>
    <mergeCell ref="I13:I15"/>
    <mergeCell ref="G16:G18"/>
    <mergeCell ref="H16:H18"/>
    <mergeCell ref="I16:I18"/>
    <mergeCell ref="J16:J21"/>
    <mergeCell ref="H19:H21"/>
    <mergeCell ref="I19:I21"/>
    <mergeCell ref="M19:M30"/>
    <mergeCell ref="O19:O30"/>
    <mergeCell ref="G22:G24"/>
    <mergeCell ref="H22:H24"/>
    <mergeCell ref="I22:I24"/>
    <mergeCell ref="J22:J27"/>
    <mergeCell ref="K22:K27"/>
    <mergeCell ref="L22:L27"/>
    <mergeCell ref="G25:G27"/>
    <mergeCell ref="H25:H27"/>
    <mergeCell ref="I25:I27"/>
    <mergeCell ref="G28:G30"/>
    <mergeCell ref="H28:H30"/>
    <mergeCell ref="I28:I30"/>
    <mergeCell ref="J28:J33"/>
    <mergeCell ref="K28:K33"/>
    <mergeCell ref="L28:L33"/>
    <mergeCell ref="K16:K21"/>
    <mergeCell ref="L16:L21"/>
    <mergeCell ref="G19:G21"/>
    <mergeCell ref="M31:M42"/>
    <mergeCell ref="N19:N30"/>
    <mergeCell ref="O55:O66"/>
    <mergeCell ref="N31:N42"/>
    <mergeCell ref="O31:O42"/>
    <mergeCell ref="G34:G36"/>
    <mergeCell ref="H34:H36"/>
    <mergeCell ref="I34:I36"/>
    <mergeCell ref="J34:J39"/>
    <mergeCell ref="K34:K39"/>
    <mergeCell ref="L34:L39"/>
    <mergeCell ref="G37:G39"/>
    <mergeCell ref="H37:H39"/>
    <mergeCell ref="J40:J45"/>
    <mergeCell ref="K40:K45"/>
    <mergeCell ref="L40:L45"/>
    <mergeCell ref="I37:I39"/>
    <mergeCell ref="G43:G45"/>
    <mergeCell ref="O43:O54"/>
    <mergeCell ref="G40:G42"/>
    <mergeCell ref="H40:H42"/>
    <mergeCell ref="I40:I42"/>
    <mergeCell ref="G46:G48"/>
    <mergeCell ref="G49:G51"/>
    <mergeCell ref="M43:M54"/>
    <mergeCell ref="N43:N54"/>
    <mergeCell ref="K88:K93"/>
    <mergeCell ref="J88:J93"/>
    <mergeCell ref="L88:L93"/>
    <mergeCell ref="L70:L75"/>
    <mergeCell ref="M67:M78"/>
    <mergeCell ref="N67:N78"/>
    <mergeCell ref="O67:O78"/>
    <mergeCell ref="G76:G78"/>
    <mergeCell ref="H67:H69"/>
    <mergeCell ref="H70:H72"/>
    <mergeCell ref="H73:H75"/>
    <mergeCell ref="H76:H78"/>
    <mergeCell ref="I67:I69"/>
    <mergeCell ref="I70:I72"/>
    <mergeCell ref="I73:I75"/>
    <mergeCell ref="I76:I78"/>
    <mergeCell ref="G67:G69"/>
    <mergeCell ref="J64:J69"/>
    <mergeCell ref="K64:K69"/>
    <mergeCell ref="L64:L69"/>
    <mergeCell ref="G70:G72"/>
    <mergeCell ref="G73:G75"/>
    <mergeCell ref="J70:J75"/>
    <mergeCell ref="K70:K75"/>
    <mergeCell ref="M91:M102"/>
    <mergeCell ref="N91:N102"/>
    <mergeCell ref="O91:O102"/>
    <mergeCell ref="M79:M90"/>
    <mergeCell ref="N79:N90"/>
    <mergeCell ref="O79:O90"/>
    <mergeCell ref="G79:G81"/>
    <mergeCell ref="H79:H81"/>
    <mergeCell ref="I79:I81"/>
    <mergeCell ref="G82:G84"/>
    <mergeCell ref="H82:H84"/>
    <mergeCell ref="I82:I84"/>
    <mergeCell ref="G85:G87"/>
    <mergeCell ref="H85:H87"/>
    <mergeCell ref="I85:I87"/>
    <mergeCell ref="G88:G90"/>
    <mergeCell ref="H88:H90"/>
    <mergeCell ref="I88:I90"/>
    <mergeCell ref="J76:J81"/>
    <mergeCell ref="K76:K81"/>
    <mergeCell ref="L76:L81"/>
    <mergeCell ref="J82:J87"/>
    <mergeCell ref="K82:K87"/>
    <mergeCell ref="L82:L87"/>
  </mergeCells>
  <phoneticPr fontId="30" type="noConversion"/>
  <pageMargins left="0.7" right="0.7" top="0.75" bottom="0.75" header="0.3" footer="0.3"/>
  <pageSetup paperSize="9" scale="58" orientation="landscape" r:id="rId1"/>
  <headerFooter>
    <oddFooter>&amp;C_x000D_&amp;1#&amp;"Aptos"&amp;10&amp;K000000 External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DCA91-4668-437F-9595-15AB213C1084}">
  <sheetPr>
    <tabColor theme="9" tint="0.79998168889431442"/>
  </sheetPr>
  <dimension ref="A1:I425"/>
  <sheetViews>
    <sheetView zoomScaleNormal="100" workbookViewId="0">
      <selection activeCell="A44" sqref="A44:XFD80"/>
    </sheetView>
  </sheetViews>
  <sheetFormatPr defaultRowHeight="14.5" x14ac:dyDescent="0.35"/>
  <cols>
    <col min="1" max="1" width="11.7265625" customWidth="1"/>
    <col min="2" max="2" width="23.54296875" customWidth="1"/>
    <col min="3" max="3" width="19.453125" customWidth="1"/>
    <col min="4" max="4" width="28.7265625" customWidth="1"/>
    <col min="5" max="5" width="21.7265625" hidden="1" customWidth="1"/>
    <col min="9" max="9" width="10.81640625" bestFit="1" customWidth="1"/>
  </cols>
  <sheetData>
    <row r="1" spans="1:5" ht="75" customHeight="1" x14ac:dyDescent="0.35">
      <c r="A1" s="199" t="s">
        <v>428</v>
      </c>
      <c r="B1" s="200"/>
      <c r="C1" s="78" t="s">
        <v>429</v>
      </c>
      <c r="D1" s="78" t="s">
        <v>430</v>
      </c>
      <c r="E1" s="70">
        <v>16</v>
      </c>
    </row>
    <row r="2" spans="1:5" hidden="1" x14ac:dyDescent="0.35">
      <c r="A2" s="107" t="s">
        <v>148</v>
      </c>
      <c r="B2" s="107" t="s">
        <v>431</v>
      </c>
      <c r="C2" s="118">
        <v>43606</v>
      </c>
      <c r="D2" s="118">
        <f>WORKDAY(E2,-1,'Futures Bank holidays'!$G$2:$G$318)</f>
        <v>43630</v>
      </c>
      <c r="E2" s="64">
        <v>43632</v>
      </c>
    </row>
    <row r="3" spans="1:5" hidden="1" x14ac:dyDescent="0.35">
      <c r="A3" s="107" t="s">
        <v>148</v>
      </c>
      <c r="B3" s="107" t="s">
        <v>432</v>
      </c>
      <c r="C3" s="118">
        <v>43606</v>
      </c>
      <c r="D3" s="118">
        <f>WORKDAY(E3,-1,'Futures Bank holidays'!$G$2:$G$318)</f>
        <v>43661</v>
      </c>
      <c r="E3" s="64">
        <v>43662</v>
      </c>
    </row>
    <row r="4" spans="1:5" hidden="1" x14ac:dyDescent="0.35">
      <c r="A4" s="107" t="s">
        <v>148</v>
      </c>
      <c r="B4" s="107" t="s">
        <v>433</v>
      </c>
      <c r="C4" s="118">
        <v>43606</v>
      </c>
      <c r="D4" s="118">
        <f>WORKDAY(E4,-1,'Futures Bank holidays'!$G$2:$G$318)</f>
        <v>43692</v>
      </c>
      <c r="E4" s="64">
        <v>43693</v>
      </c>
    </row>
    <row r="5" spans="1:5" hidden="1" x14ac:dyDescent="0.35">
      <c r="A5" s="107" t="s">
        <v>148</v>
      </c>
      <c r="B5" s="107" t="s">
        <v>434</v>
      </c>
      <c r="C5" s="118">
        <v>43606</v>
      </c>
      <c r="D5" s="118">
        <f>WORKDAY(E5,-1,'Futures Bank holidays'!$G$2:$G$318)</f>
        <v>43721</v>
      </c>
      <c r="E5" s="64">
        <v>43724</v>
      </c>
    </row>
    <row r="6" spans="1:5" hidden="1" x14ac:dyDescent="0.35">
      <c r="A6" s="107" t="s">
        <v>148</v>
      </c>
      <c r="B6" s="107" t="s">
        <v>435</v>
      </c>
      <c r="C6" s="118">
        <v>43606</v>
      </c>
      <c r="D6" s="118">
        <f>WORKDAY(E6,-1,'Futures Bank holidays'!$G$2:$G$318)</f>
        <v>43753</v>
      </c>
      <c r="E6" s="64">
        <v>43754</v>
      </c>
    </row>
    <row r="7" spans="1:5" hidden="1" x14ac:dyDescent="0.35">
      <c r="A7" s="107" t="s">
        <v>148</v>
      </c>
      <c r="B7" s="107" t="s">
        <v>436</v>
      </c>
      <c r="C7" s="118">
        <v>43606</v>
      </c>
      <c r="D7" s="118">
        <f>WORKDAY(E7,-1,'Futures Bank holidays'!$G$2:$G$318)</f>
        <v>43784</v>
      </c>
      <c r="E7" s="64">
        <v>43785</v>
      </c>
    </row>
    <row r="8" spans="1:5" hidden="1" x14ac:dyDescent="0.35">
      <c r="A8" s="107" t="s">
        <v>148</v>
      </c>
      <c r="B8" s="107" t="s">
        <v>437</v>
      </c>
      <c r="C8" s="118">
        <v>43606</v>
      </c>
      <c r="D8" s="118">
        <f>WORKDAY(E8,-1,'Futures Bank holidays'!$G$2:$G$318)</f>
        <v>43812</v>
      </c>
      <c r="E8" s="64">
        <v>43815</v>
      </c>
    </row>
    <row r="9" spans="1:5" hidden="1" x14ac:dyDescent="0.35">
      <c r="A9" s="107" t="s">
        <v>148</v>
      </c>
      <c r="B9" s="107" t="s">
        <v>438</v>
      </c>
      <c r="C9" s="118">
        <v>43606</v>
      </c>
      <c r="D9" s="118">
        <f>WORKDAY(E9,-1,'Futures Bank holidays'!$G$2:$G$318)</f>
        <v>43845</v>
      </c>
      <c r="E9" s="64">
        <v>43846</v>
      </c>
    </row>
    <row r="10" spans="1:5" hidden="1" x14ac:dyDescent="0.35">
      <c r="A10" s="107" t="s">
        <v>148</v>
      </c>
      <c r="B10" s="107" t="s">
        <v>439</v>
      </c>
      <c r="C10" s="118">
        <v>43606</v>
      </c>
      <c r="D10" s="118">
        <f>WORKDAY(E10,-1,'Futures Bank holidays'!$G$2:$G$318)</f>
        <v>43875</v>
      </c>
      <c r="E10" s="64">
        <v>43877</v>
      </c>
    </row>
    <row r="11" spans="1:5" hidden="1" x14ac:dyDescent="0.35">
      <c r="A11" s="107" t="s">
        <v>148</v>
      </c>
      <c r="B11" s="107" t="s">
        <v>440</v>
      </c>
      <c r="C11" s="118">
        <v>43606</v>
      </c>
      <c r="D11" s="118">
        <f>WORKDAY(E11,-1,'Futures Bank holidays'!$G$2:$G$318)</f>
        <v>43903</v>
      </c>
      <c r="E11" s="64">
        <v>43906</v>
      </c>
    </row>
    <row r="12" spans="1:5" hidden="1" x14ac:dyDescent="0.35">
      <c r="A12" s="107" t="s">
        <v>148</v>
      </c>
      <c r="B12" s="107" t="s">
        <v>441</v>
      </c>
      <c r="C12" s="118">
        <v>43606</v>
      </c>
      <c r="D12" s="118">
        <f>WORKDAY(E12,-1,'Futures Bank holidays'!$G$2:$G$318)</f>
        <v>43936</v>
      </c>
      <c r="E12" s="64">
        <v>43937</v>
      </c>
    </row>
    <row r="13" spans="1:5" hidden="1" x14ac:dyDescent="0.35">
      <c r="A13" s="107" t="s">
        <v>148</v>
      </c>
      <c r="B13" s="107" t="s">
        <v>442</v>
      </c>
      <c r="C13" s="118">
        <v>43606</v>
      </c>
      <c r="D13" s="118">
        <f>WORKDAY(E13,-1,'Futures Bank holidays'!$G$2:$G$318)</f>
        <v>43966</v>
      </c>
      <c r="E13" s="64">
        <v>43967</v>
      </c>
    </row>
    <row r="14" spans="1:5" hidden="1" x14ac:dyDescent="0.35">
      <c r="A14" s="107" t="s">
        <v>148</v>
      </c>
      <c r="B14" s="107" t="s">
        <v>443</v>
      </c>
      <c r="C14" s="118">
        <v>43606</v>
      </c>
      <c r="D14" s="118">
        <f>WORKDAY(E14,-1,'Futures Bank holidays'!$G$2:$G$318)</f>
        <v>43997</v>
      </c>
      <c r="E14" s="64">
        <v>43998</v>
      </c>
    </row>
    <row r="15" spans="1:5" hidden="1" x14ac:dyDescent="0.35">
      <c r="A15" s="107" t="s">
        <v>148</v>
      </c>
      <c r="B15" s="107" t="s">
        <v>444</v>
      </c>
      <c r="C15" s="118">
        <v>43606</v>
      </c>
      <c r="D15" s="118">
        <f>WORKDAY(E15,-1,'Futures Bank holidays'!$G$2:$G$318)</f>
        <v>44027</v>
      </c>
      <c r="E15" s="64">
        <v>44028</v>
      </c>
    </row>
    <row r="16" spans="1:5" hidden="1" x14ac:dyDescent="0.35">
      <c r="A16" s="107" t="s">
        <v>148</v>
      </c>
      <c r="B16" s="107" t="s">
        <v>445</v>
      </c>
      <c r="C16" s="118">
        <v>43606</v>
      </c>
      <c r="D16" s="118">
        <f>WORKDAY(E16,-1,'Futures Bank holidays'!$G$2:$G$318)</f>
        <v>44057</v>
      </c>
      <c r="E16" s="64">
        <v>44059</v>
      </c>
    </row>
    <row r="17" spans="1:5" hidden="1" x14ac:dyDescent="0.35">
      <c r="A17" s="107" t="s">
        <v>148</v>
      </c>
      <c r="B17" s="107" t="s">
        <v>446</v>
      </c>
      <c r="C17" s="118">
        <v>43606</v>
      </c>
      <c r="D17" s="118">
        <f>WORKDAY(E17,-1,'Futures Bank holidays'!$G$2:$G$318)</f>
        <v>44089</v>
      </c>
      <c r="E17" s="64">
        <v>44090</v>
      </c>
    </row>
    <row r="18" spans="1:5" hidden="1" x14ac:dyDescent="0.35">
      <c r="A18" s="107" t="s">
        <v>148</v>
      </c>
      <c r="B18" s="107" t="s">
        <v>447</v>
      </c>
      <c r="C18" s="118">
        <v>43606</v>
      </c>
      <c r="D18" s="118">
        <f>WORKDAY(E18,-1,'Futures Bank holidays'!$G$2:$G$318)</f>
        <v>44119</v>
      </c>
      <c r="E18" s="64">
        <v>44120</v>
      </c>
    </row>
    <row r="19" spans="1:5" hidden="1" x14ac:dyDescent="0.35">
      <c r="A19" s="107" t="s">
        <v>148</v>
      </c>
      <c r="B19" s="107" t="s">
        <v>448</v>
      </c>
      <c r="C19" s="118">
        <v>43606</v>
      </c>
      <c r="D19" s="118">
        <f>WORKDAY(E19,-1,'Futures Bank holidays'!$G$2:$G$318)</f>
        <v>44148</v>
      </c>
      <c r="E19" s="64">
        <v>44151</v>
      </c>
    </row>
    <row r="20" spans="1:5" hidden="1" x14ac:dyDescent="0.35">
      <c r="A20" s="107" t="s">
        <v>148</v>
      </c>
      <c r="B20" s="107" t="s">
        <v>449</v>
      </c>
      <c r="C20" s="118">
        <v>43606</v>
      </c>
      <c r="D20" s="118">
        <f>WORKDAY(E20,-1,'Futures Bank holidays'!$G$2:$G$318)</f>
        <v>44180</v>
      </c>
      <c r="E20" s="64">
        <v>44181</v>
      </c>
    </row>
    <row r="21" spans="1:5" hidden="1" x14ac:dyDescent="0.35">
      <c r="A21" s="107" t="s">
        <v>148</v>
      </c>
      <c r="B21" s="107" t="s">
        <v>450</v>
      </c>
      <c r="C21" s="118">
        <v>43606</v>
      </c>
      <c r="D21" s="118">
        <f>WORKDAY(E21,-1,'Futures Bank holidays'!$G$2:$G$318)</f>
        <v>44211</v>
      </c>
      <c r="E21" s="64">
        <v>44212</v>
      </c>
    </row>
    <row r="22" spans="1:5" hidden="1" x14ac:dyDescent="0.35">
      <c r="A22" s="107" t="s">
        <v>148</v>
      </c>
      <c r="B22" s="107" t="s">
        <v>451</v>
      </c>
      <c r="C22" s="118">
        <v>43606</v>
      </c>
      <c r="D22" s="118">
        <f>WORKDAY(E22,-1,'Futures Bank holidays'!$G$2:$G$318)</f>
        <v>44242</v>
      </c>
      <c r="E22" s="64">
        <v>44243</v>
      </c>
    </row>
    <row r="23" spans="1:5" hidden="1" x14ac:dyDescent="0.35">
      <c r="A23" s="107" t="s">
        <v>148</v>
      </c>
      <c r="B23" s="107" t="s">
        <v>452</v>
      </c>
      <c r="C23" s="118">
        <v>43606</v>
      </c>
      <c r="D23" s="118">
        <f>WORKDAY(E23,-1,'Futures Bank holidays'!$G$2:$G$318)</f>
        <v>44270</v>
      </c>
      <c r="E23" s="64">
        <v>44271</v>
      </c>
    </row>
    <row r="24" spans="1:5" hidden="1" x14ac:dyDescent="0.35">
      <c r="A24" s="107" t="s">
        <v>148</v>
      </c>
      <c r="B24" s="107" t="s">
        <v>453</v>
      </c>
      <c r="C24" s="118">
        <v>43606</v>
      </c>
      <c r="D24" s="118">
        <f>WORKDAY(E24,-1,'Futures Bank holidays'!$G$2:$G$318)</f>
        <v>44301</v>
      </c>
      <c r="E24" s="64">
        <v>44302</v>
      </c>
    </row>
    <row r="25" spans="1:5" hidden="1" x14ac:dyDescent="0.35">
      <c r="A25" s="107" t="s">
        <v>148</v>
      </c>
      <c r="B25" s="107" t="s">
        <v>454</v>
      </c>
      <c r="C25" s="118">
        <v>43606</v>
      </c>
      <c r="D25" s="118">
        <f>WORKDAY(E25,-1,'Futures Bank holidays'!$G$2:$G$318)</f>
        <v>44330</v>
      </c>
      <c r="E25" s="64">
        <v>44332</v>
      </c>
    </row>
    <row r="26" spans="1:5" hidden="1" x14ac:dyDescent="0.35">
      <c r="A26" s="107" t="s">
        <v>148</v>
      </c>
      <c r="B26" s="107" t="s">
        <v>455</v>
      </c>
      <c r="C26" s="118">
        <v>43606</v>
      </c>
      <c r="D26" s="118">
        <f>WORKDAY(E26,-1,'Futures Bank holidays'!$G$2:$G$318)</f>
        <v>44362</v>
      </c>
      <c r="E26" s="64">
        <v>44363</v>
      </c>
    </row>
    <row r="27" spans="1:5" hidden="1" x14ac:dyDescent="0.35">
      <c r="A27" s="107" t="s">
        <v>148</v>
      </c>
      <c r="B27" s="107" t="s">
        <v>456</v>
      </c>
      <c r="C27" s="118">
        <v>43606</v>
      </c>
      <c r="D27" s="118">
        <f>WORKDAY(E27,-1,'Futures Bank holidays'!$G$2:$G$318)</f>
        <v>44392</v>
      </c>
      <c r="E27" s="64">
        <v>44393</v>
      </c>
    </row>
    <row r="28" spans="1:5" hidden="1" x14ac:dyDescent="0.35">
      <c r="A28" s="107" t="s">
        <v>148</v>
      </c>
      <c r="B28" s="107" t="s">
        <v>457</v>
      </c>
      <c r="C28" s="118">
        <v>43606</v>
      </c>
      <c r="D28" s="118">
        <f>WORKDAY(E28,-1,'Futures Bank holidays'!$G$2:$G$318)</f>
        <v>44421</v>
      </c>
      <c r="E28" s="64">
        <v>44424</v>
      </c>
    </row>
    <row r="29" spans="1:5" hidden="1" x14ac:dyDescent="0.35">
      <c r="A29" s="107" t="s">
        <v>148</v>
      </c>
      <c r="B29" s="107" t="s">
        <v>458</v>
      </c>
      <c r="C29" s="118">
        <v>43606</v>
      </c>
      <c r="D29" s="118">
        <f>WORKDAY(E29,-1,'Futures Bank holidays'!$G$2:$G$318)</f>
        <v>44454</v>
      </c>
      <c r="E29" s="64">
        <v>44455</v>
      </c>
    </row>
    <row r="30" spans="1:5" hidden="1" x14ac:dyDescent="0.35">
      <c r="A30" s="107" t="s">
        <v>148</v>
      </c>
      <c r="B30" s="107" t="s">
        <v>459</v>
      </c>
      <c r="C30" s="118">
        <v>43606</v>
      </c>
      <c r="D30" s="118">
        <f>WORKDAY(E30,-1,'Futures Bank holidays'!$G$2:$G$318)</f>
        <v>44484</v>
      </c>
      <c r="E30" s="64">
        <v>44485</v>
      </c>
    </row>
    <row r="31" spans="1:5" hidden="1" x14ac:dyDescent="0.35">
      <c r="A31" s="107" t="s">
        <v>148</v>
      </c>
      <c r="B31" s="107" t="s">
        <v>460</v>
      </c>
      <c r="C31" s="118">
        <v>43606</v>
      </c>
      <c r="D31" s="118">
        <f>WORKDAY(E31,-1,'Futures Bank holidays'!$G$2:$G$318)</f>
        <v>44515</v>
      </c>
      <c r="E31" s="64">
        <v>44516</v>
      </c>
    </row>
    <row r="32" spans="1:5" hidden="1" x14ac:dyDescent="0.35">
      <c r="A32" s="107" t="s">
        <v>148</v>
      </c>
      <c r="B32" s="107" t="s">
        <v>461</v>
      </c>
      <c r="C32" s="118">
        <v>43606</v>
      </c>
      <c r="D32" s="118">
        <f>WORKDAY(E32,-1,'Futures Bank holidays'!$G$2:$G$318)</f>
        <v>44545</v>
      </c>
      <c r="E32" s="64">
        <v>44546</v>
      </c>
    </row>
    <row r="33" spans="1:5" hidden="1" x14ac:dyDescent="0.35">
      <c r="A33" s="66" t="s">
        <v>148</v>
      </c>
      <c r="B33" s="66" t="s">
        <v>462</v>
      </c>
      <c r="C33" s="65">
        <v>43606</v>
      </c>
      <c r="D33" s="65">
        <f>WORKDAY(E33,-1,'Futures Bank holidays'!$G$2:$G$318)</f>
        <v>44575</v>
      </c>
      <c r="E33" s="64">
        <v>44577</v>
      </c>
    </row>
    <row r="34" spans="1:5" hidden="1" x14ac:dyDescent="0.35">
      <c r="A34" s="66" t="s">
        <v>148</v>
      </c>
      <c r="B34" s="66" t="s">
        <v>463</v>
      </c>
      <c r="C34" s="65">
        <v>43606</v>
      </c>
      <c r="D34" s="65">
        <f>WORKDAY(E34,-1,'Futures Bank holidays'!$G$2:$G$318)</f>
        <v>44606</v>
      </c>
      <c r="E34" s="64">
        <v>44608</v>
      </c>
    </row>
    <row r="35" spans="1:5" hidden="1" x14ac:dyDescent="0.35">
      <c r="A35" s="66" t="s">
        <v>148</v>
      </c>
      <c r="B35" s="66" t="s">
        <v>464</v>
      </c>
      <c r="C35" s="65">
        <v>43606</v>
      </c>
      <c r="D35" s="65">
        <f>WORKDAY(E35,-1,'Futures Bank holidays'!$G$2:$G$318)</f>
        <v>44635</v>
      </c>
      <c r="E35" s="64">
        <v>44636</v>
      </c>
    </row>
    <row r="36" spans="1:5" hidden="1" x14ac:dyDescent="0.35">
      <c r="A36" s="66" t="s">
        <v>148</v>
      </c>
      <c r="B36" s="66" t="s">
        <v>465</v>
      </c>
      <c r="C36" s="65">
        <v>43633</v>
      </c>
      <c r="D36" s="65">
        <f>WORKDAY(E36,-1,'Futures Bank holidays'!$G$2:$G$318)</f>
        <v>44665</v>
      </c>
      <c r="E36" s="64">
        <v>44667</v>
      </c>
    </row>
    <row r="37" spans="1:5" hidden="1" x14ac:dyDescent="0.35">
      <c r="A37" s="66" t="s">
        <v>148</v>
      </c>
      <c r="B37" s="66" t="s">
        <v>466</v>
      </c>
      <c r="C37" s="65">
        <v>43662</v>
      </c>
      <c r="D37" s="65">
        <f>WORKDAY(E37,-1,'Futures Bank holidays'!$G$2:$G$318)</f>
        <v>44694</v>
      </c>
      <c r="E37" s="64">
        <v>44697</v>
      </c>
    </row>
    <row r="38" spans="1:5" hidden="1" x14ac:dyDescent="0.35">
      <c r="A38" s="66" t="s">
        <v>148</v>
      </c>
      <c r="B38" s="66" t="s">
        <v>467</v>
      </c>
      <c r="C38" s="65">
        <v>43693</v>
      </c>
      <c r="D38" s="65">
        <f>WORKDAY(E38,-1,'Futures Bank holidays'!$G$2:$G$318)</f>
        <v>44727</v>
      </c>
      <c r="E38" s="64">
        <v>44728</v>
      </c>
    </row>
    <row r="39" spans="1:5" hidden="1" x14ac:dyDescent="0.35">
      <c r="A39" s="66" t="s">
        <v>148</v>
      </c>
      <c r="B39" s="66" t="s">
        <v>468</v>
      </c>
      <c r="C39" s="65">
        <v>43724</v>
      </c>
      <c r="D39" s="65">
        <f>WORKDAY(E39,-1,'Futures Bank holidays'!$G$2:$G$318)</f>
        <v>44757</v>
      </c>
      <c r="E39" s="64">
        <v>44758</v>
      </c>
    </row>
    <row r="40" spans="1:5" hidden="1" x14ac:dyDescent="0.35">
      <c r="A40" s="66" t="s">
        <v>148</v>
      </c>
      <c r="B40" s="66" t="s">
        <v>469</v>
      </c>
      <c r="C40" s="65">
        <v>43754</v>
      </c>
      <c r="D40" s="65">
        <f>WORKDAY(E40,-1,'Futures Bank holidays'!$G$2:$G$318)</f>
        <v>44788</v>
      </c>
      <c r="E40" s="64">
        <v>44789</v>
      </c>
    </row>
    <row r="41" spans="1:5" hidden="1" x14ac:dyDescent="0.35">
      <c r="A41" s="66" t="s">
        <v>148</v>
      </c>
      <c r="B41" s="66" t="s">
        <v>470</v>
      </c>
      <c r="C41" s="65">
        <v>43787</v>
      </c>
      <c r="D41" s="65">
        <f>WORKDAY(E41,-1,'Futures Bank holidays'!$G$2:$G$318)</f>
        <v>44819</v>
      </c>
      <c r="E41" s="64">
        <v>44820</v>
      </c>
    </row>
    <row r="42" spans="1:5" hidden="1" x14ac:dyDescent="0.35">
      <c r="A42" s="66" t="s">
        <v>148</v>
      </c>
      <c r="B42" s="66" t="s">
        <v>471</v>
      </c>
      <c r="C42" s="65">
        <v>43815</v>
      </c>
      <c r="D42" s="65">
        <f>WORKDAY(E42,-1,'Futures Bank holidays'!$G$2:$G$318)</f>
        <v>44848</v>
      </c>
      <c r="E42" s="64">
        <v>44850</v>
      </c>
    </row>
    <row r="43" spans="1:5" hidden="1" x14ac:dyDescent="0.35">
      <c r="A43" s="66" t="s">
        <v>148</v>
      </c>
      <c r="B43" s="66" t="s">
        <v>472</v>
      </c>
      <c r="C43" s="65" t="s">
        <v>473</v>
      </c>
      <c r="D43" s="65">
        <f>WORKDAY(E43,-1,'Futures Bank holidays'!$G$2:$G$318)</f>
        <v>44880</v>
      </c>
      <c r="E43" s="64">
        <v>44881</v>
      </c>
    </row>
    <row r="44" spans="1:5" hidden="1" x14ac:dyDescent="0.35">
      <c r="A44" s="66" t="s">
        <v>148</v>
      </c>
      <c r="B44" s="66" t="s">
        <v>474</v>
      </c>
      <c r="C44" s="65">
        <f>WORKDAY(D10,1,'Futures Bank holidays'!$G$2:$G$318)</f>
        <v>43878</v>
      </c>
      <c r="D44" s="65">
        <f>WORKDAY(E44,-1,'Futures Bank holidays'!$G$2:$G$318)</f>
        <v>44910</v>
      </c>
      <c r="E44" s="64">
        <v>44911</v>
      </c>
    </row>
    <row r="45" spans="1:5" hidden="1" x14ac:dyDescent="0.35">
      <c r="A45" s="66" t="s">
        <v>148</v>
      </c>
      <c r="B45" s="66" t="s">
        <v>475</v>
      </c>
      <c r="C45" s="65">
        <f>WORKDAY(D11,1,'Futures Bank holidays'!$G$2:$G$318)</f>
        <v>43906</v>
      </c>
      <c r="D45" s="65">
        <f>WORKDAY(E45,-1,'Futures Bank holidays'!$G$2:$G$318)</f>
        <v>44939</v>
      </c>
      <c r="E45" s="64">
        <v>44942</v>
      </c>
    </row>
    <row r="46" spans="1:5" hidden="1" x14ac:dyDescent="0.35">
      <c r="A46" s="66" t="s">
        <v>148</v>
      </c>
      <c r="B46" s="66" t="s">
        <v>476</v>
      </c>
      <c r="C46" s="65">
        <f>WORKDAY(D12,1,'Futures Bank holidays'!$G$2:$G$318)</f>
        <v>43937</v>
      </c>
      <c r="D46" s="65">
        <f>WORKDAY(E46,-1,'Futures Bank holidays'!$G$2:$G$318)</f>
        <v>44972</v>
      </c>
      <c r="E46" s="64">
        <v>44973</v>
      </c>
    </row>
    <row r="47" spans="1:5" hidden="1" x14ac:dyDescent="0.35">
      <c r="A47" s="66" t="s">
        <v>148</v>
      </c>
      <c r="B47" s="66" t="s">
        <v>477</v>
      </c>
      <c r="C47" s="65">
        <f>WORKDAY(D13,1,'Futures Bank holidays'!$G$2:$G$318)</f>
        <v>43969</v>
      </c>
      <c r="D47" s="65">
        <f>WORKDAY(E47,-1,'Futures Bank holidays'!$G$2:$G$318)</f>
        <v>45000</v>
      </c>
      <c r="E47" s="64">
        <v>45001</v>
      </c>
    </row>
    <row r="48" spans="1:5" hidden="1" x14ac:dyDescent="0.35">
      <c r="A48" s="66" t="s">
        <v>148</v>
      </c>
      <c r="B48" s="66" t="s">
        <v>478</v>
      </c>
      <c r="C48" s="65">
        <f>WORKDAY(D14,1,'Futures Bank holidays'!$G$2:$G$318)</f>
        <v>43998</v>
      </c>
      <c r="D48" s="65">
        <f>WORKDAY(E48,-1,'Futures Bank holidays'!$G$2:$G$318)</f>
        <v>45030</v>
      </c>
      <c r="E48" s="64">
        <v>45032</v>
      </c>
    </row>
    <row r="49" spans="1:9" hidden="1" x14ac:dyDescent="0.35">
      <c r="A49" s="66" t="s">
        <v>148</v>
      </c>
      <c r="B49" s="66" t="s">
        <v>479</v>
      </c>
      <c r="C49" s="65">
        <f>WORKDAY(D15,1,'Futures Bank holidays'!$G$2:$G$318)</f>
        <v>44028</v>
      </c>
      <c r="D49" s="65">
        <f>WORKDAY(E49,-1,'Futures Bank holidays'!$G$2:$G$318)</f>
        <v>45061</v>
      </c>
      <c r="E49" s="64">
        <v>45062</v>
      </c>
    </row>
    <row r="50" spans="1:9" hidden="1" x14ac:dyDescent="0.35">
      <c r="A50" s="66" t="s">
        <v>148</v>
      </c>
      <c r="B50" s="66" t="s">
        <v>480</v>
      </c>
      <c r="C50" s="65">
        <f>WORKDAY(D16,1,'Futures Bank holidays'!$G$2:$G$318)</f>
        <v>44060</v>
      </c>
      <c r="D50" s="65">
        <f>WORKDAY(E50,-1,'Futures Bank holidays'!$G$2:$G$318)</f>
        <v>45092</v>
      </c>
      <c r="E50" s="64">
        <v>45093</v>
      </c>
    </row>
    <row r="51" spans="1:9" hidden="1" x14ac:dyDescent="0.35">
      <c r="A51" s="66" t="s">
        <v>148</v>
      </c>
      <c r="B51" s="66" t="s">
        <v>481</v>
      </c>
      <c r="C51" s="65">
        <f>WORKDAY(D17,1,'Futures Bank holidays'!$G$2:$G$318)</f>
        <v>44090</v>
      </c>
      <c r="D51" s="65">
        <f>WORKDAY(E51,-1,'Futures Bank holidays'!$G$2:$G$318)</f>
        <v>45121</v>
      </c>
      <c r="E51" s="64">
        <v>45123</v>
      </c>
    </row>
    <row r="52" spans="1:9" hidden="1" x14ac:dyDescent="0.35">
      <c r="A52" s="66" t="s">
        <v>148</v>
      </c>
      <c r="B52" s="66" t="s">
        <v>482</v>
      </c>
      <c r="C52" s="65">
        <f>WORKDAY(D18,1,'Futures Bank holidays'!$G$2:$G$318)</f>
        <v>44120</v>
      </c>
      <c r="D52" s="65">
        <f>WORKDAY(E52,-1,'Futures Bank holidays'!$G$2:$G$318)</f>
        <v>45153</v>
      </c>
      <c r="E52" s="64">
        <v>45154</v>
      </c>
      <c r="F52" s="67"/>
      <c r="G52" s="67"/>
      <c r="H52" s="67"/>
      <c r="I52" s="67"/>
    </row>
    <row r="53" spans="1:9" hidden="1" x14ac:dyDescent="0.35">
      <c r="A53" s="66" t="s">
        <v>148</v>
      </c>
      <c r="B53" s="66" t="s">
        <v>483</v>
      </c>
      <c r="C53" s="65">
        <f>WORKDAY(D19,1,'Futures Bank holidays'!$G$2:$G$318)</f>
        <v>44151</v>
      </c>
      <c r="D53" s="65">
        <f>WORKDAY(E53,-1,'Futures Bank holidays'!$G$2:$G$318)</f>
        <v>45184</v>
      </c>
      <c r="E53" s="64">
        <v>45185</v>
      </c>
    </row>
    <row r="54" spans="1:9" hidden="1" x14ac:dyDescent="0.35">
      <c r="A54" s="66" t="s">
        <v>148</v>
      </c>
      <c r="B54" s="66" t="s">
        <v>484</v>
      </c>
      <c r="C54" s="65">
        <f>WORKDAY(D20,1,'Futures Bank holidays'!$G$2:$G$318)</f>
        <v>44181</v>
      </c>
      <c r="D54" s="65">
        <f>WORKDAY(E54,-1,'Futures Bank holidays'!$G$2:$G$318)</f>
        <v>45212</v>
      </c>
      <c r="E54" s="64">
        <v>45215</v>
      </c>
    </row>
    <row r="55" spans="1:9" hidden="1" x14ac:dyDescent="0.35">
      <c r="A55" s="66" t="s">
        <v>148</v>
      </c>
      <c r="B55" s="66" t="s">
        <v>485</v>
      </c>
      <c r="C55" s="65">
        <f>WORKDAY(D21,1,'Futures Bank holidays'!$G$2:$G$318)</f>
        <v>44214</v>
      </c>
      <c r="D55" s="65">
        <f>WORKDAY(E55,-1,'Futures Bank holidays'!$G$2:$G$318)</f>
        <v>45245</v>
      </c>
      <c r="E55" s="64">
        <v>45246</v>
      </c>
    </row>
    <row r="56" spans="1:9" hidden="1" x14ac:dyDescent="0.35">
      <c r="A56" s="66" t="s">
        <v>148</v>
      </c>
      <c r="B56" s="66" t="s">
        <v>486</v>
      </c>
      <c r="C56" s="65">
        <f>WORKDAY(D22,1,'Futures Bank holidays'!$G$2:$G$318)</f>
        <v>44243</v>
      </c>
      <c r="D56" s="65">
        <f>WORKDAY(E56,-1,'Futures Bank holidays'!$G$2:$G$318)</f>
        <v>45275</v>
      </c>
      <c r="E56" s="64">
        <v>45276</v>
      </c>
    </row>
    <row r="57" spans="1:9" hidden="1" x14ac:dyDescent="0.35">
      <c r="A57" s="66" t="s">
        <v>148</v>
      </c>
      <c r="B57" s="66" t="s">
        <v>487</v>
      </c>
      <c r="C57" s="65">
        <f>WORKDAY(D23,1,'Futures Bank holidays'!$G$2:$G$318)</f>
        <v>44271</v>
      </c>
      <c r="D57" s="65">
        <f>WORKDAY(E57,-1,'Futures Bank holidays'!$G$2:$G$318)</f>
        <v>45306</v>
      </c>
      <c r="E57" s="64">
        <v>45307</v>
      </c>
    </row>
    <row r="58" spans="1:9" hidden="1" x14ac:dyDescent="0.35">
      <c r="A58" s="66" t="s">
        <v>148</v>
      </c>
      <c r="B58" s="66" t="s">
        <v>488</v>
      </c>
      <c r="C58" s="65">
        <f>WORKDAY(D24,1,'Futures Bank holidays'!$G$2:$G$318)</f>
        <v>44302</v>
      </c>
      <c r="D58" s="65">
        <f>WORKDAY(E58,-1,'Futures Bank holidays'!$G$2:$G$318)</f>
        <v>45337</v>
      </c>
      <c r="E58" s="64">
        <v>45338</v>
      </c>
    </row>
    <row r="59" spans="1:9" hidden="1" x14ac:dyDescent="0.35">
      <c r="A59" s="66" t="s">
        <v>148</v>
      </c>
      <c r="B59" s="66" t="s">
        <v>489</v>
      </c>
      <c r="C59" s="65">
        <f>WORKDAY(D25,1,'Futures Bank holidays'!$G$2:$G$318)</f>
        <v>44333</v>
      </c>
      <c r="D59" s="65">
        <f>WORKDAY(E59,-1,'Futures Bank holidays'!$G$2:$G$318)</f>
        <v>45366</v>
      </c>
      <c r="E59" s="64">
        <v>45367</v>
      </c>
    </row>
    <row r="60" spans="1:9" hidden="1" x14ac:dyDescent="0.35">
      <c r="A60" s="66" t="s">
        <v>148</v>
      </c>
      <c r="B60" s="66" t="s">
        <v>490</v>
      </c>
      <c r="C60" s="65">
        <f>WORKDAY(D26,1,'Futures Bank holidays'!$G$2:$G$318)</f>
        <v>44363</v>
      </c>
      <c r="D60" s="65">
        <f>WORKDAY(E60,-1,'Futures Bank holidays'!$G$2:$G$318)</f>
        <v>45397</v>
      </c>
      <c r="E60" s="64">
        <v>45398</v>
      </c>
    </row>
    <row r="61" spans="1:9" hidden="1" x14ac:dyDescent="0.35">
      <c r="A61" s="66" t="s">
        <v>148</v>
      </c>
      <c r="B61" s="66" t="s">
        <v>491</v>
      </c>
      <c r="C61" s="65">
        <f>WORKDAY(D27,1,'Futures Bank holidays'!$G$2:$G$318)</f>
        <v>44393</v>
      </c>
      <c r="D61" s="65">
        <f>WORKDAY(E61,-1,'Futures Bank holidays'!$G$2:$G$318)</f>
        <v>45427</v>
      </c>
      <c r="E61" s="64">
        <v>45428</v>
      </c>
    </row>
    <row r="62" spans="1:9" hidden="1" x14ac:dyDescent="0.35">
      <c r="A62" s="66" t="s">
        <v>148</v>
      </c>
      <c r="B62" s="66" t="s">
        <v>492</v>
      </c>
      <c r="C62" s="65">
        <f>WORKDAY(D28,1,'Futures Bank holidays'!$G$2:$G$318)</f>
        <v>44424</v>
      </c>
      <c r="D62" s="65">
        <f>WORKDAY(E62,-1,'Futures Bank holidays'!$G$2:$G$318)</f>
        <v>45457</v>
      </c>
      <c r="E62" s="64">
        <v>45459</v>
      </c>
    </row>
    <row r="63" spans="1:9" hidden="1" x14ac:dyDescent="0.35">
      <c r="A63" s="66" t="s">
        <v>148</v>
      </c>
      <c r="B63" s="66" t="s">
        <v>493</v>
      </c>
      <c r="C63" s="65">
        <f>WORKDAY(D29,1,'Futures Bank holidays'!$G$2:$G$318)</f>
        <v>44455</v>
      </c>
      <c r="D63" s="65">
        <f>WORKDAY(E63,-1,'Futures Bank holidays'!$G$2:$G$318)</f>
        <v>45488</v>
      </c>
      <c r="E63" s="64">
        <v>45489</v>
      </c>
    </row>
    <row r="64" spans="1:9" hidden="1" x14ac:dyDescent="0.35">
      <c r="A64" s="66" t="s">
        <v>148</v>
      </c>
      <c r="B64" s="66" t="s">
        <v>494</v>
      </c>
      <c r="C64" s="65">
        <f>WORKDAY(D30,1,'Futures Bank holidays'!$G$2:$G$318)</f>
        <v>44487</v>
      </c>
      <c r="D64" s="65">
        <f>WORKDAY(E64,-1,'Futures Bank holidays'!$G$2:$G$318)</f>
        <v>45519</v>
      </c>
      <c r="E64" s="64">
        <v>45520</v>
      </c>
    </row>
    <row r="65" spans="1:5" hidden="1" x14ac:dyDescent="0.35">
      <c r="A65" s="66" t="s">
        <v>148</v>
      </c>
      <c r="B65" s="66" t="s">
        <v>495</v>
      </c>
      <c r="C65" s="65">
        <f>WORKDAY(D31,1,'Futures Bank holidays'!$G$2:$G$318)</f>
        <v>44516</v>
      </c>
      <c r="D65" s="65">
        <f>WORKDAY(E65,-1,'Futures Bank holidays'!$G$2:$G$318)</f>
        <v>45548</v>
      </c>
      <c r="E65" s="64">
        <v>45551</v>
      </c>
    </row>
    <row r="66" spans="1:5" hidden="1" x14ac:dyDescent="0.35">
      <c r="A66" s="66" t="s">
        <v>148</v>
      </c>
      <c r="B66" s="66" t="s">
        <v>496</v>
      </c>
      <c r="C66" s="65">
        <f>WORKDAY(D32,1,'Futures Bank holidays'!$G$2:$G$318)</f>
        <v>44546</v>
      </c>
      <c r="D66" s="65">
        <f>WORKDAY(E66,-1,'Futures Bank holidays'!$G$2:$G$318)</f>
        <v>45580</v>
      </c>
      <c r="E66" s="64">
        <v>45581</v>
      </c>
    </row>
    <row r="67" spans="1:5" hidden="1" x14ac:dyDescent="0.35">
      <c r="A67" s="66" t="s">
        <v>148</v>
      </c>
      <c r="B67" s="66" t="s">
        <v>497</v>
      </c>
      <c r="C67" s="65">
        <f>WORKDAY(D33,1,'Futures Bank holidays'!$G$2:$G$318)</f>
        <v>44578</v>
      </c>
      <c r="D67" s="65">
        <f>WORKDAY(E67,-1,'Futures Bank holidays'!$G$2:$G$318)</f>
        <v>45611</v>
      </c>
      <c r="E67" s="64">
        <v>45612</v>
      </c>
    </row>
    <row r="68" spans="1:5" hidden="1" x14ac:dyDescent="0.35">
      <c r="A68" s="122" t="s">
        <v>148</v>
      </c>
      <c r="B68" s="122" t="s">
        <v>498</v>
      </c>
      <c r="C68" s="65">
        <f>WORKDAY(D34,1,'Futures Bank holidays'!$G$2:$G$318)</f>
        <v>44608</v>
      </c>
      <c r="D68" s="65">
        <f>WORKDAY(E68,-1,'Futures Bank holidays'!$G$2:$G$318)</f>
        <v>45639</v>
      </c>
      <c r="E68" s="64">
        <v>45642</v>
      </c>
    </row>
    <row r="69" spans="1:5" hidden="1" x14ac:dyDescent="0.35">
      <c r="A69" s="122" t="s">
        <v>148</v>
      </c>
      <c r="B69" s="122" t="s">
        <v>499</v>
      </c>
      <c r="C69" s="65">
        <f>WORKDAY(D35,1,'Futures Bank holidays'!$G$2:$G$318)</f>
        <v>44636</v>
      </c>
      <c r="D69" s="65">
        <f>WORKDAY(E69,-1,'Futures Bank holidays'!$G$2:$G$318)</f>
        <v>45672</v>
      </c>
      <c r="E69" s="64">
        <v>45673</v>
      </c>
    </row>
    <row r="70" spans="1:5" hidden="1" x14ac:dyDescent="0.35">
      <c r="A70" s="122" t="s">
        <v>148</v>
      </c>
      <c r="B70" s="122" t="s">
        <v>500</v>
      </c>
      <c r="C70" s="65">
        <f>WORKDAY(D36,1,'Futures Bank holidays'!$G$2:$G$318)</f>
        <v>44670</v>
      </c>
      <c r="D70" s="65">
        <f>WORKDAY(E70,-1,'Futures Bank holidays'!$G$2:$G$318)</f>
        <v>45702</v>
      </c>
      <c r="E70" s="64">
        <v>45704</v>
      </c>
    </row>
    <row r="71" spans="1:5" hidden="1" x14ac:dyDescent="0.35">
      <c r="A71" s="122" t="s">
        <v>148</v>
      </c>
      <c r="B71" s="122" t="s">
        <v>501</v>
      </c>
      <c r="C71" s="65">
        <f>WORKDAY(D37,1,'Futures Bank holidays'!$G$2:$G$318)</f>
        <v>44698</v>
      </c>
      <c r="D71" s="65">
        <f>WORKDAY(E71,-1,'Futures Bank holidays'!$G$2:$G$318)</f>
        <v>45730</v>
      </c>
      <c r="E71" s="64">
        <v>45732</v>
      </c>
    </row>
    <row r="72" spans="1:5" hidden="1" x14ac:dyDescent="0.35">
      <c r="A72" s="122" t="s">
        <v>148</v>
      </c>
      <c r="B72" s="122" t="s">
        <v>502</v>
      </c>
      <c r="C72" s="65">
        <f>WORKDAY(D38,1,'Futures Bank holidays'!$G$2:$G$318)</f>
        <v>44728</v>
      </c>
      <c r="D72" s="65">
        <f>WORKDAY(E72,-1,'Futures Bank holidays'!$G$2:$G$318)</f>
        <v>45762</v>
      </c>
      <c r="E72" s="64">
        <v>45763</v>
      </c>
    </row>
    <row r="73" spans="1:5" hidden="1" x14ac:dyDescent="0.35">
      <c r="A73" s="122" t="s">
        <v>148</v>
      </c>
      <c r="B73" s="122" t="s">
        <v>503</v>
      </c>
      <c r="C73" s="65">
        <f>WORKDAY(D39,1,'Futures Bank holidays'!$G$2:$G$318)</f>
        <v>44760</v>
      </c>
      <c r="D73" s="65">
        <f>WORKDAY(E73,-1,'Futures Bank holidays'!$G$2:$G$318)</f>
        <v>45792</v>
      </c>
      <c r="E73" s="64">
        <v>45793</v>
      </c>
    </row>
    <row r="74" spans="1:5" hidden="1" x14ac:dyDescent="0.35">
      <c r="A74" s="122" t="s">
        <v>148</v>
      </c>
      <c r="B74" s="122" t="s">
        <v>504</v>
      </c>
      <c r="C74" s="65">
        <f>WORKDAY(D40,1,'Futures Bank holidays'!$G$2:$G$318)</f>
        <v>44789</v>
      </c>
      <c r="D74" s="65">
        <f>WORKDAY(E74,-1,'Futures Bank holidays'!$G$2:$G$318)</f>
        <v>45821</v>
      </c>
      <c r="E74" s="64">
        <v>45824</v>
      </c>
    </row>
    <row r="75" spans="1:5" hidden="1" x14ac:dyDescent="0.35">
      <c r="A75" s="122" t="s">
        <v>148</v>
      </c>
      <c r="B75" s="122" t="s">
        <v>505</v>
      </c>
      <c r="C75" s="65">
        <f>WORKDAY(D41,1,'Futures Bank holidays'!$G$2:$G$318)</f>
        <v>44820</v>
      </c>
      <c r="D75" s="65">
        <f>WORKDAY(E75,-1,'Futures Bank holidays'!$G$2:$G$318)</f>
        <v>45853</v>
      </c>
      <c r="E75" s="64">
        <v>45854</v>
      </c>
    </row>
    <row r="76" spans="1:5" hidden="1" x14ac:dyDescent="0.35">
      <c r="A76" s="122" t="s">
        <v>148</v>
      </c>
      <c r="B76" s="122" t="s">
        <v>506</v>
      </c>
      <c r="C76" s="65">
        <f>WORKDAY(D42,1,'Futures Bank holidays'!$G$2:$G$318)</f>
        <v>44851</v>
      </c>
      <c r="D76" s="65">
        <f>WORKDAY(E76,-1,'Futures Bank holidays'!$G$2:$G$318)</f>
        <v>45884</v>
      </c>
      <c r="E76" s="64">
        <v>45885</v>
      </c>
    </row>
    <row r="77" spans="1:5" hidden="1" x14ac:dyDescent="0.35">
      <c r="A77" s="122" t="s">
        <v>148</v>
      </c>
      <c r="B77" s="122" t="s">
        <v>507</v>
      </c>
      <c r="C77" s="65">
        <f>WORKDAY(D43,1,'Futures Bank holidays'!$G$2:$G$318)</f>
        <v>44881</v>
      </c>
      <c r="D77" s="65">
        <f>WORKDAY(E77,-1,'Futures Bank holidays'!$G$2:$G$318)</f>
        <v>45915</v>
      </c>
      <c r="E77" s="64">
        <v>45916</v>
      </c>
    </row>
    <row r="78" spans="1:5" hidden="1" x14ac:dyDescent="0.35">
      <c r="A78" s="122" t="s">
        <v>148</v>
      </c>
      <c r="B78" s="122" t="s">
        <v>508</v>
      </c>
      <c r="C78" s="65">
        <f>WORKDAY(D44,1,'Futures Bank holidays'!$G$2:$G$318)</f>
        <v>44911</v>
      </c>
      <c r="D78" s="65">
        <f>WORKDAY(E78,-1,'Futures Bank holidays'!$G$2:$G$318)</f>
        <v>45945</v>
      </c>
      <c r="E78" s="64">
        <v>45946</v>
      </c>
    </row>
    <row r="79" spans="1:5" hidden="1" x14ac:dyDescent="0.35">
      <c r="A79" s="66" t="s">
        <v>148</v>
      </c>
      <c r="B79" s="66" t="s">
        <v>509</v>
      </c>
      <c r="C79" s="65">
        <f>WORKDAY(D45,1,'Futures Bank holidays'!$G$2:$G$318)</f>
        <v>44942</v>
      </c>
      <c r="D79" s="65">
        <f>WORKDAY(E79,-1,'Futures Bank holidays'!$G$2:$G$318)</f>
        <v>45975</v>
      </c>
      <c r="E79" s="64">
        <v>45977</v>
      </c>
    </row>
    <row r="80" spans="1:5" hidden="1" x14ac:dyDescent="0.35">
      <c r="A80" s="66" t="s">
        <v>148</v>
      </c>
      <c r="B80" s="66" t="s">
        <v>510</v>
      </c>
      <c r="C80" s="65">
        <f>WORKDAY(D46,1,'Futures Bank holidays'!$G$2:$G$318)</f>
        <v>44973</v>
      </c>
      <c r="D80" s="65">
        <f>WORKDAY(E80,-1,'Futures Bank holidays'!$G$2:$G$318)</f>
        <v>46006</v>
      </c>
      <c r="E80" s="64">
        <v>46007</v>
      </c>
    </row>
    <row r="81" spans="1:5" x14ac:dyDescent="0.35">
      <c r="A81" s="66" t="s">
        <v>148</v>
      </c>
      <c r="B81" s="66" t="s">
        <v>511</v>
      </c>
      <c r="C81" s="65">
        <f>WORKDAY(D47,1,'Futures Bank holidays'!$G$2:$G$318)</f>
        <v>45001</v>
      </c>
      <c r="D81" s="65">
        <f>WORKDAY(E81,-1,'Futures Bank holidays'!$G$2:$G$318)</f>
        <v>46037</v>
      </c>
      <c r="E81" s="64">
        <v>46038</v>
      </c>
    </row>
    <row r="82" spans="1:5" x14ac:dyDescent="0.35">
      <c r="A82" s="66" t="s">
        <v>148</v>
      </c>
      <c r="B82" s="66" t="s">
        <v>512</v>
      </c>
      <c r="C82" s="65">
        <f>WORKDAY(D48,1,'Futures Bank holidays'!$G$2:$G$318)</f>
        <v>45033</v>
      </c>
      <c r="D82" s="65">
        <f>WORKDAY(E82,-1,'Futures Bank holidays'!$G$2:$G$318)</f>
        <v>46066</v>
      </c>
      <c r="E82" s="64">
        <v>46069</v>
      </c>
    </row>
    <row r="83" spans="1:5" x14ac:dyDescent="0.35">
      <c r="A83" s="66" t="s">
        <v>148</v>
      </c>
      <c r="B83" s="66" t="s">
        <v>513</v>
      </c>
      <c r="C83" s="65">
        <f>WORKDAY(D49,1,'Futures Bank holidays'!$G$2:$G$318)</f>
        <v>45062</v>
      </c>
      <c r="D83" s="65">
        <f>WORKDAY(E83,-1,'Futures Bank holidays'!$G$2:$G$318)</f>
        <v>46094</v>
      </c>
      <c r="E83" s="64">
        <v>46097</v>
      </c>
    </row>
    <row r="84" spans="1:5" x14ac:dyDescent="0.35">
      <c r="A84" s="66" t="s">
        <v>148</v>
      </c>
      <c r="B84" s="66" t="s">
        <v>514</v>
      </c>
      <c r="C84" s="65">
        <f>WORKDAY(D50,1,'Futures Bank holidays'!$G$2:$G$318)</f>
        <v>45093</v>
      </c>
      <c r="D84" s="65">
        <f>WORKDAY(E84,-1,'Futures Bank holidays'!$G$2:$G$318)</f>
        <v>46127</v>
      </c>
      <c r="E84" s="64">
        <v>46128</v>
      </c>
    </row>
    <row r="85" spans="1:5" x14ac:dyDescent="0.35">
      <c r="A85" s="66" t="s">
        <v>148</v>
      </c>
      <c r="B85" s="66" t="s">
        <v>515</v>
      </c>
      <c r="C85" s="65">
        <f>WORKDAY(D51,1,'Futures Bank holidays'!$G$2:$G$318)</f>
        <v>45124</v>
      </c>
      <c r="D85" s="65">
        <f>WORKDAY(E85,-1,'Futures Bank holidays'!$G$2:$G$318)</f>
        <v>46157</v>
      </c>
      <c r="E85" s="64">
        <v>46158</v>
      </c>
    </row>
    <row r="86" spans="1:5" x14ac:dyDescent="0.35">
      <c r="A86" s="66" t="s">
        <v>148</v>
      </c>
      <c r="B86" s="66" t="s">
        <v>516</v>
      </c>
      <c r="C86" s="65">
        <f>WORKDAY(D52,1,'Futures Bank holidays'!$G$2:$G$318)</f>
        <v>45154</v>
      </c>
      <c r="D86" s="65">
        <f>WORKDAY(E86,-1,'Futures Bank holidays'!$G$2:$G$318)</f>
        <v>46188</v>
      </c>
      <c r="E86" s="64">
        <v>46189</v>
      </c>
    </row>
    <row r="87" spans="1:5" x14ac:dyDescent="0.35">
      <c r="A87" s="66" t="s">
        <v>148</v>
      </c>
      <c r="B87" s="66" t="s">
        <v>517</v>
      </c>
      <c r="C87" s="65">
        <f>WORKDAY(D53,1,'Futures Bank holidays'!$G$2:$G$318)</f>
        <v>45187</v>
      </c>
      <c r="D87" s="65">
        <f>WORKDAY(E87,-1,'Futures Bank holidays'!$G$2:$G$318)</f>
        <v>46218</v>
      </c>
      <c r="E87" s="64">
        <v>46219</v>
      </c>
    </row>
    <row r="88" spans="1:5" x14ac:dyDescent="0.35">
      <c r="A88" s="66" t="s">
        <v>148</v>
      </c>
      <c r="B88" s="66" t="s">
        <v>518</v>
      </c>
      <c r="C88" s="65">
        <f>WORKDAY(D54,1,'Futures Bank holidays'!$G$2:$G$318)</f>
        <v>45215</v>
      </c>
      <c r="D88" s="65">
        <f>WORKDAY(E88,-1,'Futures Bank holidays'!$G$2:$G$318)</f>
        <v>46248</v>
      </c>
      <c r="E88" s="64">
        <v>46250</v>
      </c>
    </row>
    <row r="89" spans="1:5" x14ac:dyDescent="0.35">
      <c r="A89" s="66" t="s">
        <v>148</v>
      </c>
      <c r="B89" s="66" t="s">
        <v>519</v>
      </c>
      <c r="C89" s="65">
        <f>WORKDAY(D55,1,'Futures Bank holidays'!$G$2:$G$318)</f>
        <v>45246</v>
      </c>
      <c r="D89" s="65">
        <f>WORKDAY(E89,-1,'Futures Bank holidays'!$G$2:$G$318)</f>
        <v>46280</v>
      </c>
      <c r="E89" s="64">
        <v>46281</v>
      </c>
    </row>
    <row r="90" spans="1:5" x14ac:dyDescent="0.35">
      <c r="A90" s="66" t="s">
        <v>148</v>
      </c>
      <c r="B90" s="66" t="s">
        <v>520</v>
      </c>
      <c r="C90" s="65">
        <v>45271</v>
      </c>
      <c r="D90" s="65">
        <f>WORKDAY(E90,-1,'Futures Bank holidays'!$G$2:$G$318)</f>
        <v>46310</v>
      </c>
      <c r="E90" s="64">
        <v>46311</v>
      </c>
    </row>
    <row r="91" spans="1:5" x14ac:dyDescent="0.35">
      <c r="A91" s="66" t="s">
        <v>148</v>
      </c>
      <c r="B91" s="66" t="s">
        <v>521</v>
      </c>
      <c r="C91" s="65">
        <v>45271</v>
      </c>
      <c r="D91" s="65">
        <f>WORKDAY(E91,-1,'Futures Bank holidays'!$G$2:$G$318)</f>
        <v>46339</v>
      </c>
      <c r="E91" s="64">
        <v>46342</v>
      </c>
    </row>
    <row r="92" spans="1:5" s="1" customFormat="1" x14ac:dyDescent="0.35">
      <c r="A92" s="122" t="s">
        <v>148</v>
      </c>
      <c r="B92" s="122" t="s">
        <v>522</v>
      </c>
      <c r="C92" s="125">
        <v>45271</v>
      </c>
      <c r="D92" s="125">
        <f>WORKDAY(E92,-1,'Futures Bank holidays'!$G$2:$G$318)</f>
        <v>46371</v>
      </c>
      <c r="E92" s="151">
        <v>46372</v>
      </c>
    </row>
    <row r="93" spans="1:5" s="1" customFormat="1" x14ac:dyDescent="0.35">
      <c r="A93" s="122" t="s">
        <v>148</v>
      </c>
      <c r="B93" s="122" t="s">
        <v>523</v>
      </c>
      <c r="C93" s="125">
        <v>45271</v>
      </c>
      <c r="D93" s="125">
        <f>WORKDAY(E93,-1,'Futures Bank holidays'!$G$2:$G$318)</f>
        <v>46402</v>
      </c>
      <c r="E93" s="151">
        <v>46403</v>
      </c>
    </row>
    <row r="94" spans="1:5" s="1" customFormat="1" x14ac:dyDescent="0.35">
      <c r="A94" s="122" t="s">
        <v>148</v>
      </c>
      <c r="B94" s="122" t="s">
        <v>524</v>
      </c>
      <c r="C94" s="125">
        <v>45271</v>
      </c>
      <c r="D94" s="125">
        <f>WORKDAY(E94,-1,'Futures Bank holidays'!$G$2:$G$318)</f>
        <v>46433</v>
      </c>
      <c r="E94" s="151">
        <v>46434</v>
      </c>
    </row>
    <row r="95" spans="1:5" s="1" customFormat="1" x14ac:dyDescent="0.35">
      <c r="A95" s="122" t="s">
        <v>148</v>
      </c>
      <c r="B95" s="122" t="s">
        <v>525</v>
      </c>
      <c r="C95" s="125">
        <v>45271</v>
      </c>
      <c r="D95" s="125">
        <f>WORKDAY(E95,-1,'Futures Bank holidays'!$G$2:$G$318)</f>
        <v>46461</v>
      </c>
      <c r="E95" s="151">
        <v>46462</v>
      </c>
    </row>
    <row r="96" spans="1:5" s="1" customFormat="1" x14ac:dyDescent="0.35">
      <c r="A96" s="122" t="s">
        <v>148</v>
      </c>
      <c r="B96" s="122" t="s">
        <v>526</v>
      </c>
      <c r="C96" s="125">
        <v>45271</v>
      </c>
      <c r="D96" s="125">
        <f>WORKDAY(E96,-1,'Futures Bank holidays'!$G$2:$G$318)</f>
        <v>46492</v>
      </c>
      <c r="E96" s="151">
        <v>46493</v>
      </c>
    </row>
    <row r="97" spans="1:5" s="1" customFormat="1" x14ac:dyDescent="0.35">
      <c r="A97" s="122" t="s">
        <v>148</v>
      </c>
      <c r="B97" s="122" t="s">
        <v>527</v>
      </c>
      <c r="C97" s="125">
        <v>45271</v>
      </c>
      <c r="D97" s="125">
        <f>WORKDAY(E97,-1,'Futures Bank holidays'!$G$2:$G$318)</f>
        <v>46521</v>
      </c>
      <c r="E97" s="151">
        <v>46523</v>
      </c>
    </row>
    <row r="98" spans="1:5" s="1" customFormat="1" x14ac:dyDescent="0.35">
      <c r="A98" s="122" t="s">
        <v>148</v>
      </c>
      <c r="B98" s="122" t="s">
        <v>528</v>
      </c>
      <c r="C98" s="125">
        <v>45271</v>
      </c>
      <c r="D98" s="125">
        <f>WORKDAY(E98,-1,'Futures Bank holidays'!$G$2:$G$318)</f>
        <v>46553</v>
      </c>
      <c r="E98" s="151">
        <v>46554</v>
      </c>
    </row>
    <row r="99" spans="1:5" s="1" customFormat="1" x14ac:dyDescent="0.35">
      <c r="A99" s="122" t="s">
        <v>148</v>
      </c>
      <c r="B99" s="122" t="s">
        <v>529</v>
      </c>
      <c r="C99" s="125">
        <v>45271</v>
      </c>
      <c r="D99" s="125">
        <f>WORKDAY(E99,-1,'Futures Bank holidays'!$G$2:$G$318)</f>
        <v>46583</v>
      </c>
      <c r="E99" s="151">
        <v>46584</v>
      </c>
    </row>
    <row r="100" spans="1:5" s="1" customFormat="1" x14ac:dyDescent="0.35">
      <c r="A100" s="122" t="s">
        <v>148</v>
      </c>
      <c r="B100" s="122" t="s">
        <v>530</v>
      </c>
      <c r="C100" s="125">
        <v>45271</v>
      </c>
      <c r="D100" s="125">
        <f>WORKDAY(E100,-1,'Futures Bank holidays'!$G$2:$G$318)</f>
        <v>46612</v>
      </c>
      <c r="E100" s="151">
        <v>46615</v>
      </c>
    </row>
    <row r="101" spans="1:5" s="1" customFormat="1" x14ac:dyDescent="0.35">
      <c r="A101" s="122" t="s">
        <v>148</v>
      </c>
      <c r="B101" s="122" t="s">
        <v>531</v>
      </c>
      <c r="C101" s="125">
        <v>45271</v>
      </c>
      <c r="D101" s="125">
        <f>WORKDAY(E101,-1,'Futures Bank holidays'!$G$2:$G$318)</f>
        <v>46645</v>
      </c>
      <c r="E101" s="151">
        <v>46646</v>
      </c>
    </row>
    <row r="102" spans="1:5" s="1" customFormat="1" x14ac:dyDescent="0.35">
      <c r="A102" s="122" t="s">
        <v>148</v>
      </c>
      <c r="B102" s="122" t="s">
        <v>532</v>
      </c>
      <c r="C102" s="125">
        <v>45271</v>
      </c>
      <c r="D102" s="125">
        <f>WORKDAY(E102,-1,'Futures Bank holidays'!$G$2:$G$318)</f>
        <v>46675</v>
      </c>
      <c r="E102" s="151">
        <v>46676</v>
      </c>
    </row>
    <row r="103" spans="1:5" s="1" customFormat="1" x14ac:dyDescent="0.35">
      <c r="A103" s="122" t="s">
        <v>148</v>
      </c>
      <c r="B103" s="122" t="s">
        <v>533</v>
      </c>
      <c r="C103" s="125">
        <v>45271</v>
      </c>
      <c r="D103" s="125">
        <f>WORKDAY(E103,-1,'Futures Bank holidays'!$G$2:$G$318)</f>
        <v>46706</v>
      </c>
      <c r="E103" s="151">
        <v>46707</v>
      </c>
    </row>
    <row r="104" spans="1:5" s="1" customFormat="1" x14ac:dyDescent="0.35">
      <c r="A104" s="122" t="s">
        <v>148</v>
      </c>
      <c r="B104" s="122" t="s">
        <v>534</v>
      </c>
      <c r="C104" s="125">
        <v>45271</v>
      </c>
      <c r="D104" s="125">
        <f>WORKDAY(E104,-1,'Futures Bank holidays'!$G$2:$G$318)</f>
        <v>46736</v>
      </c>
      <c r="E104" s="151">
        <v>46737</v>
      </c>
    </row>
    <row r="105" spans="1:5" s="1" customFormat="1" x14ac:dyDescent="0.35">
      <c r="A105" s="122" t="s">
        <v>148</v>
      </c>
      <c r="B105" s="122" t="s">
        <v>535</v>
      </c>
      <c r="C105" s="125">
        <v>45271</v>
      </c>
      <c r="D105" s="125">
        <f>WORKDAY(E105,-1,'Futures Bank holidays'!$G$2:$G$318)</f>
        <v>46766</v>
      </c>
      <c r="E105" s="151">
        <v>46768</v>
      </c>
    </row>
    <row r="106" spans="1:5" s="1" customFormat="1" x14ac:dyDescent="0.35">
      <c r="A106" s="122" t="s">
        <v>148</v>
      </c>
      <c r="B106" s="122" t="s">
        <v>536</v>
      </c>
      <c r="C106" s="125">
        <v>45271</v>
      </c>
      <c r="D106" s="125">
        <f>WORKDAY(E106,-1,'Futures Bank holidays'!$G$2:$G$318)</f>
        <v>46798</v>
      </c>
      <c r="E106" s="151">
        <v>46799</v>
      </c>
    </row>
    <row r="107" spans="1:5" s="1" customFormat="1" x14ac:dyDescent="0.35">
      <c r="A107" s="122" t="s">
        <v>148</v>
      </c>
      <c r="B107" s="122" t="s">
        <v>537</v>
      </c>
      <c r="C107" s="125">
        <v>45271</v>
      </c>
      <c r="D107" s="125">
        <f>WORKDAY(E107,-1,'Futures Bank holidays'!$G$2:$G$318)</f>
        <v>46827</v>
      </c>
      <c r="E107" s="151">
        <v>46828</v>
      </c>
    </row>
    <row r="108" spans="1:5" s="1" customFormat="1" x14ac:dyDescent="0.35">
      <c r="A108" s="122" t="s">
        <v>148</v>
      </c>
      <c r="B108" s="122" t="s">
        <v>538</v>
      </c>
      <c r="C108" s="125">
        <v>45271</v>
      </c>
      <c r="D108" s="125">
        <f>WORKDAY(E108,-1,'Futures Bank holidays'!$G$2:$G$318)</f>
        <v>46856</v>
      </c>
      <c r="E108" s="151">
        <v>46859</v>
      </c>
    </row>
    <row r="109" spans="1:5" s="1" customFormat="1" x14ac:dyDescent="0.35">
      <c r="A109" s="122" t="s">
        <v>148</v>
      </c>
      <c r="B109" s="122" t="s">
        <v>539</v>
      </c>
      <c r="C109" s="125">
        <v>45271</v>
      </c>
      <c r="D109" s="125">
        <f>WORKDAY(E109,-1,'Futures Bank holidays'!$G$2:$G$318)</f>
        <v>46888</v>
      </c>
      <c r="E109" s="151">
        <v>46889</v>
      </c>
    </row>
    <row r="110" spans="1:5" s="1" customFormat="1" x14ac:dyDescent="0.35">
      <c r="A110" s="122" t="s">
        <v>148</v>
      </c>
      <c r="B110" s="122" t="s">
        <v>540</v>
      </c>
      <c r="C110" s="125">
        <v>45271</v>
      </c>
      <c r="D110" s="125">
        <f>WORKDAY(E110,-1,'Futures Bank holidays'!$G$2:$G$318)</f>
        <v>46919</v>
      </c>
      <c r="E110" s="151">
        <v>46920</v>
      </c>
    </row>
    <row r="111" spans="1:5" s="1" customFormat="1" x14ac:dyDescent="0.35">
      <c r="A111" s="122" t="s">
        <v>148</v>
      </c>
      <c r="B111" s="122" t="s">
        <v>541</v>
      </c>
      <c r="C111" s="125">
        <v>45271</v>
      </c>
      <c r="D111" s="125">
        <f>WORKDAY(E111,-1,'Futures Bank holidays'!$G$2:$G$318)</f>
        <v>46948</v>
      </c>
      <c r="E111" s="151">
        <v>46950</v>
      </c>
    </row>
    <row r="112" spans="1:5" s="1" customFormat="1" x14ac:dyDescent="0.35">
      <c r="A112" s="122" t="s">
        <v>148</v>
      </c>
      <c r="B112" s="122" t="s">
        <v>542</v>
      </c>
      <c r="C112" s="125">
        <v>45271</v>
      </c>
      <c r="D112" s="125">
        <f>WORKDAY(E112,-1,'Futures Bank holidays'!$G$2:$G$318)</f>
        <v>46980</v>
      </c>
      <c r="E112" s="151">
        <v>46981</v>
      </c>
    </row>
    <row r="113" spans="1:5" s="1" customFormat="1" x14ac:dyDescent="0.35">
      <c r="A113" s="122" t="s">
        <v>148</v>
      </c>
      <c r="B113" s="122" t="s">
        <v>543</v>
      </c>
      <c r="C113" s="125">
        <v>45271</v>
      </c>
      <c r="D113" s="125">
        <f>WORKDAY(E113,-1,'Futures Bank holidays'!$G$2:$G$318)</f>
        <v>47011</v>
      </c>
      <c r="E113" s="151">
        <v>47012</v>
      </c>
    </row>
    <row r="114" spans="1:5" s="1" customFormat="1" x14ac:dyDescent="0.35">
      <c r="A114" s="122" t="s">
        <v>148</v>
      </c>
      <c r="B114" s="122" t="s">
        <v>544</v>
      </c>
      <c r="C114" s="125">
        <v>45271</v>
      </c>
      <c r="D114" s="125">
        <f>WORKDAY(E114,-1,'Futures Bank holidays'!$G$2:$G$318)</f>
        <v>47039</v>
      </c>
      <c r="E114" s="151">
        <v>47042</v>
      </c>
    </row>
    <row r="115" spans="1:5" s="1" customFormat="1" x14ac:dyDescent="0.35">
      <c r="A115" s="122" t="s">
        <v>148</v>
      </c>
      <c r="B115" s="122" t="s">
        <v>545</v>
      </c>
      <c r="C115" s="125">
        <v>45271</v>
      </c>
      <c r="D115" s="125">
        <f>WORKDAY(E115,-1,'Futures Bank holidays'!$G$2:$G$318)</f>
        <v>47072</v>
      </c>
      <c r="E115" s="151">
        <v>47073</v>
      </c>
    </row>
    <row r="116" spans="1:5" s="1" customFormat="1" x14ac:dyDescent="0.35">
      <c r="A116" s="122" t="s">
        <v>148</v>
      </c>
      <c r="B116" s="122" t="s">
        <v>546</v>
      </c>
      <c r="C116" s="125">
        <v>45271</v>
      </c>
      <c r="D116" s="125">
        <f>WORKDAY(E116,-1,'Futures Bank holidays'!$G$2:$G$318)</f>
        <v>47102</v>
      </c>
      <c r="E116" s="151">
        <v>47103</v>
      </c>
    </row>
    <row r="117" spans="1:5" s="1" customFormat="1" x14ac:dyDescent="0.35">
      <c r="A117" s="122" t="s">
        <v>148</v>
      </c>
      <c r="B117" s="122" t="s">
        <v>547</v>
      </c>
      <c r="C117" s="125">
        <v>45271</v>
      </c>
      <c r="D117" s="125">
        <f>WORKDAY(E117,-1,'Futures Bank holidays'!$G$2:$G$318)</f>
        <v>47133</v>
      </c>
      <c r="E117" s="151">
        <v>47134</v>
      </c>
    </row>
    <row r="118" spans="1:5" s="1" customFormat="1" x14ac:dyDescent="0.35">
      <c r="A118" s="122" t="s">
        <v>148</v>
      </c>
      <c r="B118" s="122" t="s">
        <v>548</v>
      </c>
      <c r="C118" s="125">
        <v>45271</v>
      </c>
      <c r="D118" s="125">
        <f>WORKDAY(E118,-1,'Futures Bank holidays'!$G$2:$G$318)</f>
        <v>47163</v>
      </c>
      <c r="E118" s="151">
        <v>47165</v>
      </c>
    </row>
    <row r="119" spans="1:5" s="1" customFormat="1" x14ac:dyDescent="0.35">
      <c r="A119" s="122" t="s">
        <v>148</v>
      </c>
      <c r="B119" s="122" t="s">
        <v>549</v>
      </c>
      <c r="C119" s="125">
        <v>45271</v>
      </c>
      <c r="D119" s="125">
        <f>WORKDAY(E119,-1,'Futures Bank holidays'!$G$2:$G$318)</f>
        <v>47192</v>
      </c>
      <c r="E119" s="151">
        <v>47193</v>
      </c>
    </row>
    <row r="120" spans="1:5" s="1" customFormat="1" x14ac:dyDescent="0.35">
      <c r="A120" s="122" t="s">
        <v>148</v>
      </c>
      <c r="B120" s="122" t="s">
        <v>550</v>
      </c>
      <c r="C120" s="125">
        <v>45271</v>
      </c>
      <c r="D120" s="125">
        <f>WORKDAY(E120,-1,'Futures Bank holidays'!$G$2:$G$318)</f>
        <v>47221</v>
      </c>
      <c r="E120" s="151">
        <v>47224</v>
      </c>
    </row>
    <row r="121" spans="1:5" s="1" customFormat="1" x14ac:dyDescent="0.35">
      <c r="A121" s="122" t="s">
        <v>148</v>
      </c>
      <c r="B121" s="122" t="s">
        <v>551</v>
      </c>
      <c r="C121" s="125">
        <v>45271</v>
      </c>
      <c r="D121" s="125">
        <f>WORKDAY(E121,-1,'Futures Bank holidays'!$G$2:$G$318)</f>
        <v>47253</v>
      </c>
      <c r="E121" s="151">
        <v>47254</v>
      </c>
    </row>
    <row r="122" spans="1:5" s="1" customFormat="1" x14ac:dyDescent="0.35">
      <c r="A122" s="122" t="s">
        <v>148</v>
      </c>
      <c r="B122" s="122" t="s">
        <v>552</v>
      </c>
      <c r="C122" s="125">
        <v>45271</v>
      </c>
      <c r="D122" s="125">
        <f>WORKDAY(E122,-1,'Futures Bank holidays'!$G$2:$G$318)</f>
        <v>47284</v>
      </c>
      <c r="E122" s="151">
        <v>47285</v>
      </c>
    </row>
    <row r="123" spans="1:5" s="1" customFormat="1" x14ac:dyDescent="0.35">
      <c r="A123" s="122" t="s">
        <v>148</v>
      </c>
      <c r="B123" s="122" t="s">
        <v>553</v>
      </c>
      <c r="C123" s="125">
        <v>45271</v>
      </c>
      <c r="D123" s="125">
        <f>WORKDAY(E123,-1,'Futures Bank holidays'!$G$2:$G$318)</f>
        <v>47312</v>
      </c>
      <c r="E123" s="151">
        <v>47315</v>
      </c>
    </row>
    <row r="124" spans="1:5" s="1" customFormat="1" x14ac:dyDescent="0.35">
      <c r="A124" s="122" t="s">
        <v>148</v>
      </c>
      <c r="B124" s="122" t="s">
        <v>554</v>
      </c>
      <c r="C124" s="125">
        <v>45271</v>
      </c>
      <c r="D124" s="125">
        <f>WORKDAY(E124,-1,'Futures Bank holidays'!$G$2:$G$318)</f>
        <v>47345</v>
      </c>
      <c r="E124" s="151">
        <v>47346</v>
      </c>
    </row>
    <row r="125" spans="1:5" s="1" customFormat="1" x14ac:dyDescent="0.35">
      <c r="A125" s="122" t="s">
        <v>148</v>
      </c>
      <c r="B125" s="122" t="s">
        <v>555</v>
      </c>
      <c r="C125" s="125">
        <v>45271</v>
      </c>
      <c r="D125" s="125">
        <f>WORKDAY(E125,-1,'Futures Bank holidays'!$G$2:$G$318)</f>
        <v>47375</v>
      </c>
      <c r="E125" s="151">
        <v>47377</v>
      </c>
    </row>
    <row r="126" spans="1:5" s="1" customFormat="1" x14ac:dyDescent="0.35">
      <c r="A126" s="122" t="s">
        <v>148</v>
      </c>
      <c r="B126" s="122" t="s">
        <v>556</v>
      </c>
      <c r="C126" s="125">
        <v>45271</v>
      </c>
      <c r="D126" s="125">
        <f>WORKDAY(E126,-1,'Futures Bank holidays'!$G$2:$G$318)</f>
        <v>47406</v>
      </c>
      <c r="E126" s="151">
        <v>47407</v>
      </c>
    </row>
    <row r="127" spans="1:5" s="1" customFormat="1" x14ac:dyDescent="0.35">
      <c r="A127" s="122" t="s">
        <v>148</v>
      </c>
      <c r="B127" s="122" t="s">
        <v>557</v>
      </c>
      <c r="C127" s="125">
        <v>45271</v>
      </c>
      <c r="D127" s="125">
        <f>WORKDAY(E127,-1,'Futures Bank holidays'!$G$2:$G$318)</f>
        <v>47437</v>
      </c>
      <c r="E127" s="151">
        <v>47438</v>
      </c>
    </row>
    <row r="128" spans="1:5" s="1" customFormat="1" x14ac:dyDescent="0.35">
      <c r="A128" s="122" t="s">
        <v>148</v>
      </c>
      <c r="B128" s="122" t="s">
        <v>558</v>
      </c>
      <c r="C128" s="125">
        <f>WORKDAY(D56,1,'Futures Bank holidays'!$G$2:$G$318)</f>
        <v>45278</v>
      </c>
      <c r="D128" s="125">
        <f>WORKDAY(E128,-1,'Futures Bank holidays'!$G$2:$G$318)</f>
        <v>47466</v>
      </c>
      <c r="E128" s="151">
        <v>47468</v>
      </c>
    </row>
    <row r="129" spans="1:5" s="1" customFormat="1" x14ac:dyDescent="0.35">
      <c r="A129" s="122" t="s">
        <v>148</v>
      </c>
      <c r="B129" s="122" t="s">
        <v>559</v>
      </c>
      <c r="C129" s="125">
        <f>WORKDAY(D57,1,'Futures Bank holidays'!$G$2:$G$318)</f>
        <v>45307</v>
      </c>
      <c r="D129" s="125">
        <f>WORKDAY(E129,-1,'Futures Bank holidays'!$G$2:$G$318)</f>
        <v>47498</v>
      </c>
      <c r="E129" s="151">
        <v>47499</v>
      </c>
    </row>
    <row r="130" spans="1:5" s="1" customFormat="1" x14ac:dyDescent="0.35">
      <c r="A130" s="122" t="s">
        <v>148</v>
      </c>
      <c r="B130" s="122" t="s">
        <v>560</v>
      </c>
      <c r="C130" s="125">
        <f>WORKDAY(D58,1,'Futures Bank holidays'!$G$2:$G$318)</f>
        <v>45338</v>
      </c>
      <c r="D130" s="125">
        <f>WORKDAY(E130,-1,'Futures Bank holidays'!$G$2:$G$318)</f>
        <v>47529</v>
      </c>
      <c r="E130" s="151">
        <v>47530</v>
      </c>
    </row>
    <row r="131" spans="1:5" s="1" customFormat="1" x14ac:dyDescent="0.35">
      <c r="A131" s="122" t="s">
        <v>148</v>
      </c>
      <c r="B131" s="122" t="s">
        <v>561</v>
      </c>
      <c r="C131" s="125">
        <f>WORKDAY(D59,1,'Futures Bank holidays'!$G$2:$G$318)</f>
        <v>45369</v>
      </c>
      <c r="D131" s="125">
        <f>WORKDAY(E131,-1,'Futures Bank holidays'!$G$2:$G$318)</f>
        <v>47557</v>
      </c>
      <c r="E131" s="151">
        <v>47558</v>
      </c>
    </row>
    <row r="132" spans="1:5" s="1" customFormat="1" x14ac:dyDescent="0.35">
      <c r="A132" s="122" t="s">
        <v>148</v>
      </c>
      <c r="B132" s="122" t="s">
        <v>562</v>
      </c>
      <c r="C132" s="125">
        <f>WORKDAY(D60,1,'Futures Bank holidays'!$G$2:$G$318)</f>
        <v>45398</v>
      </c>
      <c r="D132" s="125">
        <f>WORKDAY(E132,-1,'Futures Bank holidays'!$G$2:$G$318)</f>
        <v>47585</v>
      </c>
      <c r="E132" s="151">
        <v>47589</v>
      </c>
    </row>
    <row r="133" spans="1:5" s="1" customFormat="1" x14ac:dyDescent="0.35">
      <c r="A133" s="122" t="s">
        <v>148</v>
      </c>
      <c r="B133" s="122" t="s">
        <v>563</v>
      </c>
      <c r="C133" s="125">
        <f>WORKDAY(D61,1,'Futures Bank holidays'!$G$2:$G$318)</f>
        <v>45428</v>
      </c>
      <c r="D133" s="125">
        <f>WORKDAY(E133,-1,'Futures Bank holidays'!$G$2:$G$318)</f>
        <v>47618</v>
      </c>
      <c r="E133" s="151">
        <v>47619</v>
      </c>
    </row>
    <row r="134" spans="1:5" s="1" customFormat="1" x14ac:dyDescent="0.35">
      <c r="A134" s="122" t="s">
        <v>148</v>
      </c>
      <c r="B134" s="122" t="s">
        <v>564</v>
      </c>
      <c r="C134" s="125">
        <f>WORKDAY(D62,1,'Futures Bank holidays'!$G$2:$G$318)</f>
        <v>45461</v>
      </c>
      <c r="D134" s="125">
        <f>WORKDAY(E134,-1,'Futures Bank holidays'!$G$2:$G$318)</f>
        <v>47648</v>
      </c>
      <c r="E134" s="151">
        <v>47650</v>
      </c>
    </row>
    <row r="135" spans="1:5" s="1" customFormat="1" x14ac:dyDescent="0.35">
      <c r="A135" s="122" t="s">
        <v>148</v>
      </c>
      <c r="B135" s="122" t="s">
        <v>565</v>
      </c>
      <c r="C135" s="125">
        <f>WORKDAY(D63,1,'Futures Bank holidays'!$G$2:$G$318)</f>
        <v>45489</v>
      </c>
      <c r="D135" s="125">
        <f>WORKDAY(E135,-1,'Futures Bank holidays'!$G$2:$G$318)</f>
        <v>47679</v>
      </c>
      <c r="E135" s="151">
        <v>47680</v>
      </c>
    </row>
    <row r="136" spans="1:5" s="1" customFormat="1" x14ac:dyDescent="0.35">
      <c r="A136" s="122" t="s">
        <v>148</v>
      </c>
      <c r="B136" s="122" t="s">
        <v>566</v>
      </c>
      <c r="C136" s="125">
        <f>WORKDAY(D64,1,'Futures Bank holidays'!$G$2:$G$318)</f>
        <v>45520</v>
      </c>
      <c r="D136" s="125">
        <f>WORKDAY(E136,-1,'Futures Bank holidays'!$G$2:$G$318)</f>
        <v>47710</v>
      </c>
      <c r="E136" s="151">
        <v>47711</v>
      </c>
    </row>
    <row r="137" spans="1:5" s="1" customFormat="1" x14ac:dyDescent="0.35">
      <c r="A137" s="122" t="s">
        <v>148</v>
      </c>
      <c r="B137" s="122" t="s">
        <v>567</v>
      </c>
      <c r="C137" s="125">
        <f>WORKDAY(D65,1,'Futures Bank holidays'!$G$2:$G$318)</f>
        <v>45551</v>
      </c>
      <c r="D137" s="125">
        <f>WORKDAY(E137,-1,'Futures Bank holidays'!$G$2:$G$318)</f>
        <v>47739</v>
      </c>
      <c r="E137" s="151">
        <v>47742</v>
      </c>
    </row>
    <row r="138" spans="1:5" s="1" customFormat="1" x14ac:dyDescent="0.35">
      <c r="A138" s="122" t="s">
        <v>148</v>
      </c>
      <c r="B138" s="122" t="s">
        <v>568</v>
      </c>
      <c r="C138" s="125">
        <f>WORKDAY(D66,1,'Futures Bank holidays'!$G$2:$G$318)</f>
        <v>45581</v>
      </c>
      <c r="D138" s="125">
        <f>WORKDAY(E138,-1,'Futures Bank holidays'!$G$2:$G$318)</f>
        <v>47771</v>
      </c>
      <c r="E138" s="151">
        <v>47772</v>
      </c>
    </row>
    <row r="139" spans="1:5" s="1" customFormat="1" x14ac:dyDescent="0.35">
      <c r="A139" s="122" t="s">
        <v>148</v>
      </c>
      <c r="B139" s="122" t="s">
        <v>569</v>
      </c>
      <c r="C139" s="125">
        <f>WORKDAY(D67,1,'Futures Bank holidays'!$G$2:$G$318)</f>
        <v>45614</v>
      </c>
      <c r="D139" s="125">
        <f>WORKDAY(E139,-1,'Futures Bank holidays'!$G$2:$G$318)</f>
        <v>47802</v>
      </c>
      <c r="E139" s="151">
        <v>47803</v>
      </c>
    </row>
    <row r="140" spans="1:5" s="1" customFormat="1" x14ac:dyDescent="0.35">
      <c r="A140" s="122" t="s">
        <v>148</v>
      </c>
      <c r="B140" s="122" t="s">
        <v>570</v>
      </c>
      <c r="C140" s="125">
        <f>WORKDAY(D68,1,'Futures Bank holidays'!$G$2:$G$318)</f>
        <v>45642</v>
      </c>
      <c r="D140" s="125">
        <f>WORKDAY(E140,-1,'Futures Bank holidays'!$G$2:$G$318)</f>
        <v>47830</v>
      </c>
      <c r="E140" s="151">
        <v>47833</v>
      </c>
    </row>
    <row r="141" spans="1:5" s="1" customFormat="1" x14ac:dyDescent="0.35">
      <c r="A141" s="122" t="s">
        <v>148</v>
      </c>
      <c r="B141" s="122" t="s">
        <v>571</v>
      </c>
      <c r="C141" s="125">
        <f>WORKDAY(D69,1,'Futures Bank holidays'!$G$2:$G$318)</f>
        <v>45673</v>
      </c>
      <c r="D141" s="125">
        <f>WORKDAY(E141,-1,'Futures Bank holidays'!$G$2:$G$318)</f>
        <v>47863</v>
      </c>
      <c r="E141" s="151">
        <v>47864</v>
      </c>
    </row>
    <row r="142" spans="1:5" s="1" customFormat="1" x14ac:dyDescent="0.35">
      <c r="A142" s="122" t="s">
        <v>148</v>
      </c>
      <c r="B142" s="122" t="s">
        <v>572</v>
      </c>
      <c r="C142" s="125">
        <f>WORKDAY(D70,1,'Futures Bank holidays'!$G$2:$G$318)</f>
        <v>45705</v>
      </c>
      <c r="D142" s="125">
        <f>WORKDAY(E142,-1,'Futures Bank holidays'!$G$2:$G$318)</f>
        <v>47893</v>
      </c>
      <c r="E142" s="151">
        <v>47895</v>
      </c>
    </row>
    <row r="143" spans="1:5" s="1" customFormat="1" x14ac:dyDescent="0.35">
      <c r="A143" s="122" t="s">
        <v>148</v>
      </c>
      <c r="B143" s="122" t="s">
        <v>573</v>
      </c>
      <c r="C143" s="125">
        <f>WORKDAY(D71,1,'Futures Bank holidays'!$G$2:$G$318)</f>
        <v>45733</v>
      </c>
      <c r="D143" s="125">
        <f>WORKDAY(E143,-1,'Futures Bank holidays'!$G$2:$G$318)</f>
        <v>47921</v>
      </c>
      <c r="E143" s="151">
        <v>47923</v>
      </c>
    </row>
    <row r="144" spans="1:5" s="1" customFormat="1" x14ac:dyDescent="0.35">
      <c r="A144" s="122" t="s">
        <v>148</v>
      </c>
      <c r="B144" s="122" t="s">
        <v>574</v>
      </c>
      <c r="C144" s="125">
        <f>WORKDAY(D72,1,'Futures Bank holidays'!$G$2:$G$318)</f>
        <v>45763</v>
      </c>
      <c r="D144" s="125">
        <f>WORKDAY(E144,-1,'Futures Bank holidays'!$G$2:$G$318)</f>
        <v>47953</v>
      </c>
      <c r="E144" s="151">
        <v>47954</v>
      </c>
    </row>
    <row r="145" spans="1:5" s="1" customFormat="1" x14ac:dyDescent="0.35">
      <c r="A145" s="122" t="s">
        <v>148</v>
      </c>
      <c r="B145" s="122" t="s">
        <v>575</v>
      </c>
      <c r="C145" s="125">
        <f>WORKDAY(D73,1,'Futures Bank holidays'!$G$2:$G$318)</f>
        <v>45793</v>
      </c>
      <c r="D145" s="125">
        <f>WORKDAY(E145,-1,'Futures Bank holidays'!$G$2:$G$318)</f>
        <v>47983</v>
      </c>
      <c r="E145" s="151">
        <v>47984</v>
      </c>
    </row>
    <row r="146" spans="1:5" s="1" customFormat="1" x14ac:dyDescent="0.35">
      <c r="A146" s="122" t="s">
        <v>148</v>
      </c>
      <c r="B146" s="122" t="s">
        <v>576</v>
      </c>
      <c r="C146" s="125">
        <f>WORKDAY(D74,1,'Futures Bank holidays'!$G$2:$G$318)</f>
        <v>45824</v>
      </c>
      <c r="D146" s="125">
        <f>WORKDAY(E146,-1,'Futures Bank holidays'!$G$2:$G$318)</f>
        <v>48012</v>
      </c>
      <c r="E146" s="151">
        <v>48015</v>
      </c>
    </row>
    <row r="147" spans="1:5" s="1" customFormat="1" x14ac:dyDescent="0.35">
      <c r="A147" s="122" t="s">
        <v>148</v>
      </c>
      <c r="B147" s="122" t="s">
        <v>577</v>
      </c>
      <c r="C147" s="125">
        <f>WORKDAY(D75,1,'Futures Bank holidays'!$G$2:$G$318)</f>
        <v>45854</v>
      </c>
      <c r="D147" s="125">
        <f>WORKDAY(E147,-1,'Futures Bank holidays'!$G$2:$G$318)</f>
        <v>48044</v>
      </c>
      <c r="E147" s="151">
        <v>48045</v>
      </c>
    </row>
    <row r="148" spans="1:5" s="1" customFormat="1" x14ac:dyDescent="0.35">
      <c r="A148" s="122" t="s">
        <v>148</v>
      </c>
      <c r="B148" s="122" t="s">
        <v>578</v>
      </c>
      <c r="C148" s="125">
        <f>WORKDAY(D76,1,'Futures Bank holidays'!$G$2:$G$318)</f>
        <v>45887</v>
      </c>
      <c r="D148" s="125">
        <f>WORKDAY(E148,-1,'Futures Bank holidays'!$G$2:$G$318)</f>
        <v>48075</v>
      </c>
      <c r="E148" s="151">
        <v>48076</v>
      </c>
    </row>
    <row r="149" spans="1:5" s="1" customFormat="1" x14ac:dyDescent="0.35">
      <c r="A149" s="122" t="s">
        <v>148</v>
      </c>
      <c r="B149" s="122" t="s">
        <v>579</v>
      </c>
      <c r="C149" s="125">
        <f>WORKDAY(D77,1,'Futures Bank holidays'!$G$2:$G$318)</f>
        <v>45916</v>
      </c>
      <c r="D149" s="125">
        <f>WORKDAY(E149,-1,'Futures Bank holidays'!$G$2:$G$318)</f>
        <v>48106</v>
      </c>
      <c r="E149" s="151">
        <v>48107</v>
      </c>
    </row>
    <row r="150" spans="1:5" s="1" customFormat="1" x14ac:dyDescent="0.35">
      <c r="A150" s="122" t="s">
        <v>148</v>
      </c>
      <c r="B150" s="122" t="s">
        <v>580</v>
      </c>
      <c r="C150" s="125">
        <f>WORKDAY(D78,1,'Futures Bank holidays'!$G$2:$G$318)</f>
        <v>45946</v>
      </c>
      <c r="D150" s="125">
        <f>WORKDAY(E150,-1,'Futures Bank holidays'!$G$2:$G$318)</f>
        <v>48136</v>
      </c>
      <c r="E150" s="151">
        <v>48137</v>
      </c>
    </row>
    <row r="151" spans="1:5" s="1" customFormat="1" x14ac:dyDescent="0.35">
      <c r="A151" s="122" t="s">
        <v>148</v>
      </c>
      <c r="B151" s="122" t="s">
        <v>581</v>
      </c>
      <c r="C151" s="125">
        <f>WORKDAY(D79,1,'Futures Bank holidays'!$G$2:$G$318)</f>
        <v>45978</v>
      </c>
      <c r="D151" s="125">
        <f>WORKDAY(E151,-1,'Futures Bank holidays'!$G$2:$G$318)</f>
        <v>48165</v>
      </c>
      <c r="E151" s="151">
        <v>48168</v>
      </c>
    </row>
    <row r="152" spans="1:5" s="1" customFormat="1" x14ac:dyDescent="0.35">
      <c r="A152" s="122" t="s">
        <v>148</v>
      </c>
      <c r="B152" s="122" t="s">
        <v>582</v>
      </c>
      <c r="C152" s="125">
        <f>WORKDAY(D80,1,'Futures Bank holidays'!$G$2:$G$318)</f>
        <v>46007</v>
      </c>
      <c r="D152" s="125">
        <f>WORKDAY(E152,-1,'Futures Bank holidays'!$G$2:$G$318)</f>
        <v>48197</v>
      </c>
      <c r="E152" s="151">
        <v>48198</v>
      </c>
    </row>
    <row r="153" spans="1:5" s="1" customFormat="1" x14ac:dyDescent="0.35">
      <c r="A153" s="122" t="s">
        <v>148</v>
      </c>
      <c r="B153" s="122" t="s">
        <v>583</v>
      </c>
      <c r="C153" s="125">
        <f>WORKDAY(D81,1,'Futures Bank holidays'!$G$2:$G$318)</f>
        <v>46038</v>
      </c>
      <c r="D153" s="125">
        <f>WORKDAY(E153,-1,'Futures Bank holidays'!$G$2:$G$318)</f>
        <v>48228</v>
      </c>
      <c r="E153" s="151">
        <v>48229</v>
      </c>
    </row>
    <row r="154" spans="1:5" s="1" customFormat="1" x14ac:dyDescent="0.35">
      <c r="A154" s="122" t="s">
        <v>148</v>
      </c>
      <c r="B154" s="122" t="s">
        <v>584</v>
      </c>
      <c r="C154" s="125">
        <f>WORKDAY(D82,1,'Futures Bank holidays'!$G$2:$G$318)</f>
        <v>46069</v>
      </c>
      <c r="D154" s="125">
        <f>WORKDAY(E154,-1,'Futures Bank holidays'!$G$2:$G$318)</f>
        <v>48257</v>
      </c>
      <c r="E154" s="151">
        <v>48260</v>
      </c>
    </row>
    <row r="155" spans="1:5" x14ac:dyDescent="0.35">
      <c r="A155" s="80" t="s">
        <v>148</v>
      </c>
      <c r="B155" s="80" t="s">
        <v>585</v>
      </c>
      <c r="C155" s="95">
        <f>WORKDAY(D83,1,'Futures Bank holidays'!$G$2:$G$318)</f>
        <v>46097</v>
      </c>
      <c r="D155" s="95">
        <f>WORKDAY(E155,-1,'Futures Bank holidays'!$G$2:$G$318)</f>
        <v>48288</v>
      </c>
      <c r="E155" s="64">
        <v>48289</v>
      </c>
    </row>
    <row r="156" spans="1:5" x14ac:dyDescent="0.35">
      <c r="A156" s="80" t="s">
        <v>148</v>
      </c>
      <c r="B156" s="80" t="s">
        <v>586</v>
      </c>
      <c r="C156" s="95">
        <f>WORKDAY(D84,1,'Futures Bank holidays'!$G$2:$G$318)</f>
        <v>46128</v>
      </c>
      <c r="D156" s="95">
        <f>WORKDAY(E156,-1,'Futures Bank holidays'!$G$2:$G$318)</f>
        <v>48319</v>
      </c>
      <c r="E156" s="64">
        <v>48320</v>
      </c>
    </row>
    <row r="157" spans="1:5" x14ac:dyDescent="0.35">
      <c r="A157" s="80" t="s">
        <v>148</v>
      </c>
      <c r="B157" s="80" t="s">
        <v>587</v>
      </c>
      <c r="C157" s="95">
        <f>WORKDAY(D85,1,'Futures Bank holidays'!$G$2:$G$318)</f>
        <v>46160</v>
      </c>
      <c r="D157" s="95">
        <f>WORKDAY(E157,-1,'Futures Bank holidays'!$G$2:$G$318)</f>
        <v>48348</v>
      </c>
      <c r="E157" s="64">
        <v>48350</v>
      </c>
    </row>
    <row r="158" spans="1:5" x14ac:dyDescent="0.35">
      <c r="A158" s="80" t="s">
        <v>148</v>
      </c>
      <c r="B158" s="80" t="s">
        <v>588</v>
      </c>
      <c r="C158" s="95">
        <f>WORKDAY(D86,1,'Futures Bank holidays'!$G$2:$G$318)</f>
        <v>46189</v>
      </c>
      <c r="D158" s="95">
        <f>WORKDAY(E158,-1,'Futures Bank holidays'!$G$2:$G$318)</f>
        <v>48380</v>
      </c>
      <c r="E158" s="64">
        <v>48381</v>
      </c>
    </row>
    <row r="159" spans="1:5" x14ac:dyDescent="0.35">
      <c r="A159" s="80" t="s">
        <v>148</v>
      </c>
      <c r="B159" s="80" t="s">
        <v>589</v>
      </c>
      <c r="C159" s="95">
        <f>WORKDAY(D87,1,'Futures Bank holidays'!$G$2:$G$318)</f>
        <v>46219</v>
      </c>
      <c r="D159" s="95">
        <f>WORKDAY(E159,-1,'Futures Bank holidays'!$G$2:$G$318)</f>
        <v>48410</v>
      </c>
      <c r="E159" s="64">
        <v>48411</v>
      </c>
    </row>
    <row r="160" spans="1:5" x14ac:dyDescent="0.35">
      <c r="A160" s="80" t="s">
        <v>148</v>
      </c>
      <c r="B160" s="80" t="s">
        <v>590</v>
      </c>
      <c r="C160" s="95">
        <f>WORKDAY(D88,1,'Futures Bank holidays'!$G$2:$G$318)</f>
        <v>46251</v>
      </c>
      <c r="D160" s="95">
        <f>WORKDAY(E160,-1,'Futures Bank holidays'!$G$2:$G$318)</f>
        <v>48439</v>
      </c>
      <c r="E160" s="64">
        <v>48442</v>
      </c>
    </row>
    <row r="161" spans="1:5" x14ac:dyDescent="0.35">
      <c r="A161" s="80" t="s">
        <v>148</v>
      </c>
      <c r="B161" s="80" t="s">
        <v>591</v>
      </c>
      <c r="C161" s="95">
        <f>WORKDAY(D89,1,'Futures Bank holidays'!$G$2:$G$318)</f>
        <v>46281</v>
      </c>
      <c r="D161" s="95">
        <f>WORKDAY(E161,-1,'Futures Bank holidays'!$G$2:$G$318)</f>
        <v>48472</v>
      </c>
      <c r="E161" s="64">
        <v>48473</v>
      </c>
    </row>
    <row r="162" spans="1:5" x14ac:dyDescent="0.35">
      <c r="A162" s="80" t="s">
        <v>148</v>
      </c>
      <c r="B162" s="80" t="s">
        <v>592</v>
      </c>
      <c r="C162" s="95">
        <f>WORKDAY(D90,1,'Futures Bank holidays'!$G$2:$G$318)</f>
        <v>46311</v>
      </c>
      <c r="D162" s="95">
        <f>WORKDAY(E162,-1,'Futures Bank holidays'!$G$2:$G$318)</f>
        <v>48502</v>
      </c>
      <c r="E162" s="64">
        <v>48503</v>
      </c>
    </row>
    <row r="163" spans="1:5" x14ac:dyDescent="0.35">
      <c r="A163" s="80" t="s">
        <v>148</v>
      </c>
      <c r="B163" s="80" t="s">
        <v>593</v>
      </c>
      <c r="C163" s="95">
        <f>WORKDAY(D91,1,'Futures Bank holidays'!$G$2:$G$318)</f>
        <v>46342</v>
      </c>
      <c r="D163" s="95">
        <f>WORKDAY(E163,-1,'Futures Bank holidays'!$G$2:$G$318)</f>
        <v>48533</v>
      </c>
      <c r="E163" s="64">
        <v>48534</v>
      </c>
    </row>
    <row r="164" spans="1:5" x14ac:dyDescent="0.35">
      <c r="A164" s="80" t="s">
        <v>148</v>
      </c>
      <c r="B164" s="80" t="s">
        <v>594</v>
      </c>
      <c r="C164" s="95">
        <f>WORKDAY(D92,1,'Futures Bank holidays'!$G$2:$G$318)</f>
        <v>46372</v>
      </c>
      <c r="D164" s="95">
        <f>WORKDAY(E164,-1,'Futures Bank holidays'!$G$2:$G$318)</f>
        <v>48563</v>
      </c>
      <c r="E164" s="64">
        <v>48564</v>
      </c>
    </row>
    <row r="165" spans="1:5" x14ac:dyDescent="0.35">
      <c r="E165" s="64">
        <v>48838</v>
      </c>
    </row>
    <row r="166" spans="1:5" x14ac:dyDescent="0.35">
      <c r="E166" s="64">
        <v>48868</v>
      </c>
    </row>
    <row r="167" spans="1:5" x14ac:dyDescent="0.35">
      <c r="E167" s="64">
        <v>48899</v>
      </c>
    </row>
    <row r="168" spans="1:5" x14ac:dyDescent="0.35">
      <c r="E168" s="64">
        <v>48929</v>
      </c>
    </row>
    <row r="169" spans="1:5" x14ac:dyDescent="0.35">
      <c r="E169" s="64">
        <v>48960</v>
      </c>
    </row>
    <row r="170" spans="1:5" x14ac:dyDescent="0.35">
      <c r="E170" s="64">
        <v>48991</v>
      </c>
    </row>
    <row r="171" spans="1:5" x14ac:dyDescent="0.35">
      <c r="E171" s="64">
        <v>49019</v>
      </c>
    </row>
    <row r="172" spans="1:5" x14ac:dyDescent="0.35">
      <c r="E172" s="64">
        <v>49050</v>
      </c>
    </row>
    <row r="173" spans="1:5" x14ac:dyDescent="0.35">
      <c r="E173" s="64">
        <v>49080</v>
      </c>
    </row>
    <row r="174" spans="1:5" x14ac:dyDescent="0.35">
      <c r="E174" s="64">
        <v>49111</v>
      </c>
    </row>
    <row r="175" spans="1:5" x14ac:dyDescent="0.35">
      <c r="E175" s="64">
        <v>49141</v>
      </c>
    </row>
    <row r="176" spans="1:5" x14ac:dyDescent="0.35">
      <c r="E176" s="64">
        <v>49172</v>
      </c>
    </row>
    <row r="177" spans="5:5" x14ac:dyDescent="0.35">
      <c r="E177" s="64">
        <v>49203</v>
      </c>
    </row>
    <row r="178" spans="5:5" x14ac:dyDescent="0.35">
      <c r="E178" s="64">
        <v>49233</v>
      </c>
    </row>
    <row r="179" spans="5:5" x14ac:dyDescent="0.35">
      <c r="E179" s="64">
        <v>49264</v>
      </c>
    </row>
    <row r="180" spans="5:5" x14ac:dyDescent="0.35">
      <c r="E180" s="64">
        <v>49294</v>
      </c>
    </row>
    <row r="181" spans="5:5" x14ac:dyDescent="0.35">
      <c r="E181" s="64">
        <v>49325</v>
      </c>
    </row>
    <row r="182" spans="5:5" x14ac:dyDescent="0.35">
      <c r="E182" s="64">
        <v>49356</v>
      </c>
    </row>
    <row r="183" spans="5:5" x14ac:dyDescent="0.35">
      <c r="E183" s="64">
        <v>49384</v>
      </c>
    </row>
    <row r="184" spans="5:5" x14ac:dyDescent="0.35">
      <c r="E184" s="64">
        <v>49415</v>
      </c>
    </row>
    <row r="185" spans="5:5" x14ac:dyDescent="0.35">
      <c r="E185" s="64">
        <v>49445</v>
      </c>
    </row>
    <row r="186" spans="5:5" x14ac:dyDescent="0.35">
      <c r="E186" s="64">
        <v>49476</v>
      </c>
    </row>
    <row r="187" spans="5:5" x14ac:dyDescent="0.35">
      <c r="E187" s="64">
        <v>49506</v>
      </c>
    </row>
    <row r="188" spans="5:5" x14ac:dyDescent="0.35">
      <c r="E188" s="64">
        <v>49537</v>
      </c>
    </row>
    <row r="189" spans="5:5" x14ac:dyDescent="0.35">
      <c r="E189" s="64">
        <v>49568</v>
      </c>
    </row>
    <row r="190" spans="5:5" x14ac:dyDescent="0.35">
      <c r="E190" s="64">
        <v>49598</v>
      </c>
    </row>
    <row r="191" spans="5:5" x14ac:dyDescent="0.35">
      <c r="E191" s="64">
        <v>49629</v>
      </c>
    </row>
    <row r="192" spans="5:5" x14ac:dyDescent="0.35">
      <c r="E192" s="64">
        <v>49659</v>
      </c>
    </row>
    <row r="193" spans="5:5" x14ac:dyDescent="0.35">
      <c r="E193" s="64">
        <v>49690</v>
      </c>
    </row>
    <row r="194" spans="5:5" x14ac:dyDescent="0.35">
      <c r="E194" s="64">
        <v>49721</v>
      </c>
    </row>
    <row r="195" spans="5:5" x14ac:dyDescent="0.35">
      <c r="E195" s="64">
        <v>49750</v>
      </c>
    </row>
    <row r="196" spans="5:5" x14ac:dyDescent="0.35">
      <c r="E196" s="64">
        <v>49781</v>
      </c>
    </row>
    <row r="197" spans="5:5" x14ac:dyDescent="0.35">
      <c r="E197" s="64">
        <v>49811</v>
      </c>
    </row>
    <row r="198" spans="5:5" x14ac:dyDescent="0.35">
      <c r="E198" s="64">
        <v>49842</v>
      </c>
    </row>
    <row r="199" spans="5:5" x14ac:dyDescent="0.35">
      <c r="E199" s="64">
        <v>49872</v>
      </c>
    </row>
    <row r="200" spans="5:5" x14ac:dyDescent="0.35">
      <c r="E200" s="64">
        <v>49903</v>
      </c>
    </row>
    <row r="201" spans="5:5" x14ac:dyDescent="0.35">
      <c r="E201" s="64">
        <v>49934</v>
      </c>
    </row>
    <row r="202" spans="5:5" x14ac:dyDescent="0.35">
      <c r="E202" s="64">
        <v>49964</v>
      </c>
    </row>
    <row r="203" spans="5:5" x14ac:dyDescent="0.35">
      <c r="E203" s="64">
        <v>49995</v>
      </c>
    </row>
    <row r="204" spans="5:5" x14ac:dyDescent="0.35">
      <c r="E204" s="64">
        <v>50025</v>
      </c>
    </row>
    <row r="205" spans="5:5" x14ac:dyDescent="0.35">
      <c r="E205" s="64">
        <v>50056</v>
      </c>
    </row>
    <row r="206" spans="5:5" x14ac:dyDescent="0.35">
      <c r="E206" s="64">
        <v>50087</v>
      </c>
    </row>
    <row r="207" spans="5:5" x14ac:dyDescent="0.35">
      <c r="E207" s="64">
        <v>50115</v>
      </c>
    </row>
    <row r="208" spans="5:5" x14ac:dyDescent="0.35">
      <c r="E208" s="64">
        <v>50146</v>
      </c>
    </row>
    <row r="209" spans="5:5" x14ac:dyDescent="0.35">
      <c r="E209" s="64">
        <v>50176</v>
      </c>
    </row>
    <row r="210" spans="5:5" x14ac:dyDescent="0.35">
      <c r="E210" s="64">
        <v>50207</v>
      </c>
    </row>
    <row r="211" spans="5:5" x14ac:dyDescent="0.35">
      <c r="E211" s="64">
        <v>50237</v>
      </c>
    </row>
    <row r="212" spans="5:5" x14ac:dyDescent="0.35">
      <c r="E212" s="64">
        <v>50268</v>
      </c>
    </row>
    <row r="213" spans="5:5" x14ac:dyDescent="0.35">
      <c r="E213" s="64">
        <v>50299</v>
      </c>
    </row>
    <row r="214" spans="5:5" x14ac:dyDescent="0.35">
      <c r="E214" s="64">
        <v>50329</v>
      </c>
    </row>
    <row r="215" spans="5:5" x14ac:dyDescent="0.35">
      <c r="E215" s="64">
        <v>50360</v>
      </c>
    </row>
    <row r="216" spans="5:5" x14ac:dyDescent="0.35">
      <c r="E216" s="64">
        <v>50390</v>
      </c>
    </row>
    <row r="217" spans="5:5" x14ac:dyDescent="0.35">
      <c r="E217" s="64">
        <v>50421</v>
      </c>
    </row>
    <row r="218" spans="5:5" x14ac:dyDescent="0.35">
      <c r="E218" s="64">
        <v>50452</v>
      </c>
    </row>
    <row r="219" spans="5:5" x14ac:dyDescent="0.35">
      <c r="E219" s="64">
        <v>50480</v>
      </c>
    </row>
    <row r="220" spans="5:5" x14ac:dyDescent="0.35">
      <c r="E220" s="64">
        <v>50511</v>
      </c>
    </row>
    <row r="221" spans="5:5" x14ac:dyDescent="0.35">
      <c r="E221" s="64">
        <v>50541</v>
      </c>
    </row>
    <row r="222" spans="5:5" x14ac:dyDescent="0.35">
      <c r="E222" s="64">
        <v>50572</v>
      </c>
    </row>
    <row r="223" spans="5:5" x14ac:dyDescent="0.35">
      <c r="E223" s="64">
        <v>50602</v>
      </c>
    </row>
    <row r="224" spans="5:5" x14ac:dyDescent="0.35">
      <c r="E224" s="64">
        <v>50633</v>
      </c>
    </row>
    <row r="225" spans="5:5" x14ac:dyDescent="0.35">
      <c r="E225" s="64">
        <v>50664</v>
      </c>
    </row>
    <row r="226" spans="5:5" x14ac:dyDescent="0.35">
      <c r="E226" s="64">
        <v>50694</v>
      </c>
    </row>
    <row r="227" spans="5:5" x14ac:dyDescent="0.35">
      <c r="E227" s="64">
        <v>50725</v>
      </c>
    </row>
    <row r="228" spans="5:5" x14ac:dyDescent="0.35">
      <c r="E228" s="64">
        <v>50755</v>
      </c>
    </row>
    <row r="229" spans="5:5" x14ac:dyDescent="0.35">
      <c r="E229" s="64">
        <v>50786</v>
      </c>
    </row>
    <row r="230" spans="5:5" x14ac:dyDescent="0.35">
      <c r="E230" s="64">
        <v>50817</v>
      </c>
    </row>
    <row r="231" spans="5:5" x14ac:dyDescent="0.35">
      <c r="E231" s="64">
        <v>50845</v>
      </c>
    </row>
    <row r="232" spans="5:5" x14ac:dyDescent="0.35">
      <c r="E232" s="64">
        <v>50876</v>
      </c>
    </row>
    <row r="233" spans="5:5" x14ac:dyDescent="0.35">
      <c r="E233" s="64">
        <v>50906</v>
      </c>
    </row>
    <row r="234" spans="5:5" x14ac:dyDescent="0.35">
      <c r="E234" s="64">
        <v>50937</v>
      </c>
    </row>
    <row r="235" spans="5:5" x14ac:dyDescent="0.35">
      <c r="E235" s="64">
        <v>50967</v>
      </c>
    </row>
    <row r="236" spans="5:5" x14ac:dyDescent="0.35">
      <c r="E236" s="64">
        <v>50998</v>
      </c>
    </row>
    <row r="237" spans="5:5" x14ac:dyDescent="0.35">
      <c r="E237" s="64">
        <v>51029</v>
      </c>
    </row>
    <row r="238" spans="5:5" x14ac:dyDescent="0.35">
      <c r="E238" s="64">
        <v>51059</v>
      </c>
    </row>
    <row r="239" spans="5:5" x14ac:dyDescent="0.35">
      <c r="E239" s="64">
        <v>51090</v>
      </c>
    </row>
    <row r="240" spans="5:5" x14ac:dyDescent="0.35">
      <c r="E240" s="64">
        <v>51120</v>
      </c>
    </row>
    <row r="241" spans="5:5" x14ac:dyDescent="0.35">
      <c r="E241" s="64">
        <v>51151</v>
      </c>
    </row>
    <row r="242" spans="5:5" x14ac:dyDescent="0.35">
      <c r="E242" s="64">
        <v>51182</v>
      </c>
    </row>
    <row r="243" spans="5:5" x14ac:dyDescent="0.35">
      <c r="E243" s="64">
        <v>51211</v>
      </c>
    </row>
    <row r="244" spans="5:5" x14ac:dyDescent="0.35">
      <c r="E244" s="64">
        <v>51242</v>
      </c>
    </row>
    <row r="245" spans="5:5" x14ac:dyDescent="0.35">
      <c r="E245" s="64">
        <v>51272</v>
      </c>
    </row>
    <row r="246" spans="5:5" x14ac:dyDescent="0.35">
      <c r="E246" s="64">
        <v>51303</v>
      </c>
    </row>
    <row r="247" spans="5:5" x14ac:dyDescent="0.35">
      <c r="E247" s="64">
        <v>51333</v>
      </c>
    </row>
    <row r="248" spans="5:5" x14ac:dyDescent="0.35">
      <c r="E248" s="64">
        <v>51364</v>
      </c>
    </row>
    <row r="249" spans="5:5" x14ac:dyDescent="0.35">
      <c r="E249" s="64">
        <v>51395</v>
      </c>
    </row>
    <row r="250" spans="5:5" x14ac:dyDescent="0.35">
      <c r="E250" s="64">
        <v>51425</v>
      </c>
    </row>
    <row r="251" spans="5:5" x14ac:dyDescent="0.35">
      <c r="E251" s="64">
        <v>51456</v>
      </c>
    </row>
    <row r="252" spans="5:5" x14ac:dyDescent="0.35">
      <c r="E252" s="64">
        <v>51486</v>
      </c>
    </row>
    <row r="253" spans="5:5" x14ac:dyDescent="0.35">
      <c r="E253" s="64">
        <v>51517</v>
      </c>
    </row>
    <row r="254" spans="5:5" x14ac:dyDescent="0.35">
      <c r="E254" s="64">
        <v>51548</v>
      </c>
    </row>
    <row r="255" spans="5:5" x14ac:dyDescent="0.35">
      <c r="E255" s="64">
        <v>51576</v>
      </c>
    </row>
    <row r="256" spans="5:5" x14ac:dyDescent="0.35">
      <c r="E256" s="64">
        <v>51607</v>
      </c>
    </row>
    <row r="257" spans="5:5" x14ac:dyDescent="0.35">
      <c r="E257" s="64">
        <v>51637</v>
      </c>
    </row>
    <row r="258" spans="5:5" x14ac:dyDescent="0.35">
      <c r="E258" s="64">
        <v>51668</v>
      </c>
    </row>
    <row r="259" spans="5:5" x14ac:dyDescent="0.35">
      <c r="E259" s="64">
        <v>51698</v>
      </c>
    </row>
    <row r="260" spans="5:5" x14ac:dyDescent="0.35">
      <c r="E260" s="64">
        <v>51729</v>
      </c>
    </row>
    <row r="261" spans="5:5" x14ac:dyDescent="0.35">
      <c r="E261" s="64">
        <v>51760</v>
      </c>
    </row>
    <row r="262" spans="5:5" x14ac:dyDescent="0.35">
      <c r="E262" s="64">
        <v>51790</v>
      </c>
    </row>
    <row r="263" spans="5:5" x14ac:dyDescent="0.35">
      <c r="E263" s="64">
        <v>51821</v>
      </c>
    </row>
    <row r="264" spans="5:5" x14ac:dyDescent="0.35">
      <c r="E264" s="64">
        <v>51851</v>
      </c>
    </row>
    <row r="265" spans="5:5" x14ac:dyDescent="0.35">
      <c r="E265" s="64">
        <v>51882</v>
      </c>
    </row>
    <row r="266" spans="5:5" x14ac:dyDescent="0.35">
      <c r="E266" s="64">
        <v>51913</v>
      </c>
    </row>
    <row r="267" spans="5:5" x14ac:dyDescent="0.35">
      <c r="E267" s="64">
        <v>51941</v>
      </c>
    </row>
    <row r="268" spans="5:5" x14ac:dyDescent="0.35">
      <c r="E268" s="64">
        <v>51972</v>
      </c>
    </row>
    <row r="269" spans="5:5" x14ac:dyDescent="0.35">
      <c r="E269" s="64">
        <v>52002</v>
      </c>
    </row>
    <row r="270" spans="5:5" x14ac:dyDescent="0.35">
      <c r="E270" s="64">
        <v>52033</v>
      </c>
    </row>
    <row r="271" spans="5:5" x14ac:dyDescent="0.35">
      <c r="E271" s="64">
        <v>52063</v>
      </c>
    </row>
    <row r="272" spans="5:5" x14ac:dyDescent="0.35">
      <c r="E272" s="64">
        <v>52094</v>
      </c>
    </row>
    <row r="273" spans="5:5" x14ac:dyDescent="0.35">
      <c r="E273" s="64">
        <v>52125</v>
      </c>
    </row>
    <row r="274" spans="5:5" x14ac:dyDescent="0.35">
      <c r="E274" s="64">
        <v>52155</v>
      </c>
    </row>
    <row r="275" spans="5:5" x14ac:dyDescent="0.35">
      <c r="E275" s="64">
        <v>52186</v>
      </c>
    </row>
    <row r="276" spans="5:5" x14ac:dyDescent="0.35">
      <c r="E276" s="64">
        <v>52216</v>
      </c>
    </row>
    <row r="277" spans="5:5" x14ac:dyDescent="0.35">
      <c r="E277" s="64">
        <v>52247</v>
      </c>
    </row>
    <row r="278" spans="5:5" x14ac:dyDescent="0.35">
      <c r="E278" s="64">
        <v>52278</v>
      </c>
    </row>
    <row r="279" spans="5:5" x14ac:dyDescent="0.35">
      <c r="E279" s="64">
        <v>52306</v>
      </c>
    </row>
    <row r="280" spans="5:5" x14ac:dyDescent="0.35">
      <c r="E280" s="64">
        <v>52337</v>
      </c>
    </row>
    <row r="281" spans="5:5" x14ac:dyDescent="0.35">
      <c r="E281" s="64">
        <v>52367</v>
      </c>
    </row>
    <row r="282" spans="5:5" x14ac:dyDescent="0.35">
      <c r="E282" s="64">
        <v>52398</v>
      </c>
    </row>
    <row r="283" spans="5:5" x14ac:dyDescent="0.35">
      <c r="E283" s="64">
        <v>52428</v>
      </c>
    </row>
    <row r="284" spans="5:5" x14ac:dyDescent="0.35">
      <c r="E284" s="64">
        <v>52459</v>
      </c>
    </row>
    <row r="285" spans="5:5" x14ac:dyDescent="0.35">
      <c r="E285" s="64">
        <v>52490</v>
      </c>
    </row>
    <row r="286" spans="5:5" x14ac:dyDescent="0.35">
      <c r="E286" s="64">
        <v>52520</v>
      </c>
    </row>
    <row r="287" spans="5:5" x14ac:dyDescent="0.35">
      <c r="E287" s="64">
        <v>52551</v>
      </c>
    </row>
    <row r="288" spans="5:5" x14ac:dyDescent="0.35">
      <c r="E288" s="64">
        <v>52581</v>
      </c>
    </row>
    <row r="289" spans="5:5" x14ac:dyDescent="0.35">
      <c r="E289" s="64">
        <v>52612</v>
      </c>
    </row>
    <row r="290" spans="5:5" x14ac:dyDescent="0.35">
      <c r="E290" s="64">
        <v>52643</v>
      </c>
    </row>
    <row r="291" spans="5:5" x14ac:dyDescent="0.35">
      <c r="E291" s="64">
        <v>52672</v>
      </c>
    </row>
    <row r="292" spans="5:5" x14ac:dyDescent="0.35">
      <c r="E292" s="64">
        <v>52703</v>
      </c>
    </row>
    <row r="293" spans="5:5" x14ac:dyDescent="0.35">
      <c r="E293" s="64">
        <v>52733</v>
      </c>
    </row>
    <row r="294" spans="5:5" x14ac:dyDescent="0.35">
      <c r="E294" s="64">
        <v>52764</v>
      </c>
    </row>
    <row r="295" spans="5:5" x14ac:dyDescent="0.35">
      <c r="E295" s="64">
        <v>52794</v>
      </c>
    </row>
    <row r="296" spans="5:5" x14ac:dyDescent="0.35">
      <c r="E296" s="64">
        <v>52825</v>
      </c>
    </row>
    <row r="297" spans="5:5" x14ac:dyDescent="0.35">
      <c r="E297" s="64">
        <v>52856</v>
      </c>
    </row>
    <row r="298" spans="5:5" x14ac:dyDescent="0.35">
      <c r="E298" s="64">
        <v>52886</v>
      </c>
    </row>
    <row r="299" spans="5:5" x14ac:dyDescent="0.35">
      <c r="E299" s="64">
        <v>52917</v>
      </c>
    </row>
    <row r="300" spans="5:5" x14ac:dyDescent="0.35">
      <c r="E300" s="64">
        <v>52947</v>
      </c>
    </row>
    <row r="301" spans="5:5" x14ac:dyDescent="0.35">
      <c r="E301" s="64">
        <v>52978</v>
      </c>
    </row>
    <row r="302" spans="5:5" x14ac:dyDescent="0.35">
      <c r="E302" s="64">
        <v>53009</v>
      </c>
    </row>
    <row r="303" spans="5:5" x14ac:dyDescent="0.35">
      <c r="E303" s="64">
        <v>53037</v>
      </c>
    </row>
    <row r="304" spans="5:5" x14ac:dyDescent="0.35">
      <c r="E304" s="64">
        <v>53068</v>
      </c>
    </row>
    <row r="305" spans="5:5" x14ac:dyDescent="0.35">
      <c r="E305" s="64">
        <v>53098</v>
      </c>
    </row>
    <row r="306" spans="5:5" x14ac:dyDescent="0.35">
      <c r="E306" s="64">
        <v>53129</v>
      </c>
    </row>
    <row r="307" spans="5:5" x14ac:dyDescent="0.35">
      <c r="E307" s="64">
        <v>53159</v>
      </c>
    </row>
    <row r="308" spans="5:5" x14ac:dyDescent="0.35">
      <c r="E308" s="64">
        <v>53190</v>
      </c>
    </row>
    <row r="309" spans="5:5" x14ac:dyDescent="0.35">
      <c r="E309" s="64">
        <v>53221</v>
      </c>
    </row>
    <row r="310" spans="5:5" x14ac:dyDescent="0.35">
      <c r="E310" s="64">
        <v>53251</v>
      </c>
    </row>
    <row r="311" spans="5:5" x14ac:dyDescent="0.35">
      <c r="E311" s="64">
        <v>53282</v>
      </c>
    </row>
    <row r="312" spans="5:5" x14ac:dyDescent="0.35">
      <c r="E312" s="64">
        <v>53312</v>
      </c>
    </row>
    <row r="313" spans="5:5" x14ac:dyDescent="0.35">
      <c r="E313" s="64">
        <v>53343</v>
      </c>
    </row>
    <row r="314" spans="5:5" x14ac:dyDescent="0.35">
      <c r="E314" s="64">
        <v>53374</v>
      </c>
    </row>
    <row r="315" spans="5:5" x14ac:dyDescent="0.35">
      <c r="E315" s="64">
        <v>53402</v>
      </c>
    </row>
    <row r="316" spans="5:5" x14ac:dyDescent="0.35">
      <c r="E316" s="64">
        <v>53433</v>
      </c>
    </row>
    <row r="317" spans="5:5" x14ac:dyDescent="0.35">
      <c r="E317" s="64">
        <v>53463</v>
      </c>
    </row>
    <row r="318" spans="5:5" x14ac:dyDescent="0.35">
      <c r="E318" s="64">
        <v>53494</v>
      </c>
    </row>
    <row r="319" spans="5:5" x14ac:dyDescent="0.35">
      <c r="E319" s="64">
        <v>53524</v>
      </c>
    </row>
    <row r="320" spans="5:5" x14ac:dyDescent="0.35">
      <c r="E320" s="64">
        <v>53555</v>
      </c>
    </row>
    <row r="321" spans="5:5" x14ac:dyDescent="0.35">
      <c r="E321" s="64">
        <v>53586</v>
      </c>
    </row>
    <row r="322" spans="5:5" x14ac:dyDescent="0.35">
      <c r="E322" s="64">
        <v>53616</v>
      </c>
    </row>
    <row r="323" spans="5:5" x14ac:dyDescent="0.35">
      <c r="E323" s="64">
        <v>53647</v>
      </c>
    </row>
    <row r="324" spans="5:5" x14ac:dyDescent="0.35">
      <c r="E324" s="64">
        <v>53677</v>
      </c>
    </row>
    <row r="325" spans="5:5" x14ac:dyDescent="0.35">
      <c r="E325" s="64">
        <v>53708</v>
      </c>
    </row>
    <row r="326" spans="5:5" x14ac:dyDescent="0.35">
      <c r="E326" s="64">
        <v>53739</v>
      </c>
    </row>
    <row r="327" spans="5:5" x14ac:dyDescent="0.35">
      <c r="E327" s="64">
        <v>53767</v>
      </c>
    </row>
    <row r="328" spans="5:5" x14ac:dyDescent="0.35">
      <c r="E328" s="64">
        <v>53798</v>
      </c>
    </row>
    <row r="329" spans="5:5" x14ac:dyDescent="0.35">
      <c r="E329" s="64">
        <v>53828</v>
      </c>
    </row>
    <row r="330" spans="5:5" x14ac:dyDescent="0.35">
      <c r="E330" s="64">
        <v>53859</v>
      </c>
    </row>
    <row r="331" spans="5:5" x14ac:dyDescent="0.35">
      <c r="E331" s="64">
        <v>53889</v>
      </c>
    </row>
    <row r="332" spans="5:5" x14ac:dyDescent="0.35">
      <c r="E332" s="64">
        <v>53920</v>
      </c>
    </row>
    <row r="333" spans="5:5" x14ac:dyDescent="0.35">
      <c r="E333" s="64">
        <v>53951</v>
      </c>
    </row>
    <row r="334" spans="5:5" x14ac:dyDescent="0.35">
      <c r="E334" s="64">
        <v>53981</v>
      </c>
    </row>
    <row r="335" spans="5:5" x14ac:dyDescent="0.35">
      <c r="E335" s="64">
        <v>54012</v>
      </c>
    </row>
    <row r="336" spans="5:5" x14ac:dyDescent="0.35">
      <c r="E336" s="64">
        <v>54042</v>
      </c>
    </row>
    <row r="337" spans="5:5" x14ac:dyDescent="0.35">
      <c r="E337" s="64">
        <v>54073</v>
      </c>
    </row>
    <row r="338" spans="5:5" x14ac:dyDescent="0.35">
      <c r="E338" s="64">
        <v>54104</v>
      </c>
    </row>
    <row r="339" spans="5:5" x14ac:dyDescent="0.35">
      <c r="E339" s="64">
        <v>54133</v>
      </c>
    </row>
    <row r="340" spans="5:5" x14ac:dyDescent="0.35">
      <c r="E340" s="64">
        <v>54164</v>
      </c>
    </row>
    <row r="341" spans="5:5" x14ac:dyDescent="0.35">
      <c r="E341" s="64">
        <v>54194</v>
      </c>
    </row>
    <row r="342" spans="5:5" x14ac:dyDescent="0.35">
      <c r="E342" s="64">
        <v>54225</v>
      </c>
    </row>
    <row r="343" spans="5:5" x14ac:dyDescent="0.35">
      <c r="E343" s="64">
        <v>54255</v>
      </c>
    </row>
    <row r="344" spans="5:5" x14ac:dyDescent="0.35">
      <c r="E344" s="64">
        <v>54286</v>
      </c>
    </row>
    <row r="345" spans="5:5" x14ac:dyDescent="0.35">
      <c r="E345" s="64">
        <v>54317</v>
      </c>
    </row>
    <row r="346" spans="5:5" x14ac:dyDescent="0.35">
      <c r="E346" s="64">
        <v>54347</v>
      </c>
    </row>
    <row r="347" spans="5:5" x14ac:dyDescent="0.35">
      <c r="E347" s="64">
        <v>54378</v>
      </c>
    </row>
    <row r="348" spans="5:5" x14ac:dyDescent="0.35">
      <c r="E348" s="64">
        <v>54408</v>
      </c>
    </row>
    <row r="349" spans="5:5" x14ac:dyDescent="0.35">
      <c r="E349" s="64">
        <v>54439</v>
      </c>
    </row>
    <row r="350" spans="5:5" x14ac:dyDescent="0.35">
      <c r="E350" s="64">
        <v>54470</v>
      </c>
    </row>
    <row r="351" spans="5:5" x14ac:dyDescent="0.35">
      <c r="E351" s="64">
        <v>54498</v>
      </c>
    </row>
    <row r="352" spans="5:5" x14ac:dyDescent="0.35">
      <c r="E352" s="64">
        <v>54529</v>
      </c>
    </row>
    <row r="353" spans="5:5" x14ac:dyDescent="0.35">
      <c r="E353" s="64">
        <v>54559</v>
      </c>
    </row>
    <row r="354" spans="5:5" x14ac:dyDescent="0.35">
      <c r="E354" s="64">
        <v>54590</v>
      </c>
    </row>
    <row r="355" spans="5:5" x14ac:dyDescent="0.35">
      <c r="E355" s="64">
        <v>54620</v>
      </c>
    </row>
    <row r="356" spans="5:5" x14ac:dyDescent="0.35">
      <c r="E356" s="64">
        <v>54651</v>
      </c>
    </row>
    <row r="357" spans="5:5" x14ac:dyDescent="0.35">
      <c r="E357" s="64">
        <v>54682</v>
      </c>
    </row>
    <row r="358" spans="5:5" x14ac:dyDescent="0.35">
      <c r="E358" s="64">
        <v>54712</v>
      </c>
    </row>
    <row r="359" spans="5:5" x14ac:dyDescent="0.35">
      <c r="E359" s="64">
        <v>54743</v>
      </c>
    </row>
    <row r="360" spans="5:5" x14ac:dyDescent="0.35">
      <c r="E360" s="64">
        <v>54773</v>
      </c>
    </row>
    <row r="361" spans="5:5" x14ac:dyDescent="0.35">
      <c r="E361" s="64">
        <v>54804</v>
      </c>
    </row>
    <row r="362" spans="5:5" x14ac:dyDescent="0.35">
      <c r="E362" s="64">
        <v>54835</v>
      </c>
    </row>
    <row r="363" spans="5:5" x14ac:dyDescent="0.35">
      <c r="E363" s="64">
        <v>54863</v>
      </c>
    </row>
    <row r="364" spans="5:5" x14ac:dyDescent="0.35">
      <c r="E364" s="64">
        <v>54894</v>
      </c>
    </row>
    <row r="365" spans="5:5" x14ac:dyDescent="0.35">
      <c r="E365" s="64">
        <v>54924</v>
      </c>
    </row>
    <row r="366" spans="5:5" x14ac:dyDescent="0.35">
      <c r="E366" s="64">
        <v>54955</v>
      </c>
    </row>
    <row r="367" spans="5:5" x14ac:dyDescent="0.35">
      <c r="E367" s="64">
        <v>54985</v>
      </c>
    </row>
    <row r="368" spans="5:5" x14ac:dyDescent="0.35">
      <c r="E368" s="64">
        <v>55016</v>
      </c>
    </row>
    <row r="369" spans="5:5" x14ac:dyDescent="0.35">
      <c r="E369" s="64">
        <v>55047</v>
      </c>
    </row>
    <row r="370" spans="5:5" x14ac:dyDescent="0.35">
      <c r="E370" s="64">
        <v>55077</v>
      </c>
    </row>
    <row r="371" spans="5:5" x14ac:dyDescent="0.35">
      <c r="E371" s="64">
        <v>55108</v>
      </c>
    </row>
    <row r="372" spans="5:5" x14ac:dyDescent="0.35">
      <c r="E372" s="64">
        <v>55138</v>
      </c>
    </row>
    <row r="373" spans="5:5" x14ac:dyDescent="0.35">
      <c r="E373" s="64">
        <v>55169</v>
      </c>
    </row>
    <row r="374" spans="5:5" x14ac:dyDescent="0.35">
      <c r="E374" s="64">
        <v>55200</v>
      </c>
    </row>
    <row r="375" spans="5:5" x14ac:dyDescent="0.35">
      <c r="E375" s="64">
        <v>55228</v>
      </c>
    </row>
    <row r="376" spans="5:5" x14ac:dyDescent="0.35">
      <c r="E376" s="64">
        <v>55259</v>
      </c>
    </row>
    <row r="377" spans="5:5" x14ac:dyDescent="0.35">
      <c r="E377" s="64">
        <v>55289</v>
      </c>
    </row>
    <row r="378" spans="5:5" x14ac:dyDescent="0.35">
      <c r="E378" s="64">
        <v>55320</v>
      </c>
    </row>
    <row r="379" spans="5:5" x14ac:dyDescent="0.35">
      <c r="E379" s="64">
        <v>55350</v>
      </c>
    </row>
    <row r="380" spans="5:5" x14ac:dyDescent="0.35">
      <c r="E380" s="64">
        <v>55381</v>
      </c>
    </row>
    <row r="381" spans="5:5" x14ac:dyDescent="0.35">
      <c r="E381" s="64">
        <v>55412</v>
      </c>
    </row>
    <row r="382" spans="5:5" x14ac:dyDescent="0.35">
      <c r="E382" s="64">
        <v>55442</v>
      </c>
    </row>
    <row r="383" spans="5:5" x14ac:dyDescent="0.35">
      <c r="E383" s="64">
        <v>55473</v>
      </c>
    </row>
    <row r="384" spans="5:5" x14ac:dyDescent="0.35">
      <c r="E384" s="64">
        <v>55503</v>
      </c>
    </row>
    <row r="385" spans="5:5" x14ac:dyDescent="0.35">
      <c r="E385" s="64">
        <v>55534</v>
      </c>
    </row>
    <row r="386" spans="5:5" x14ac:dyDescent="0.35">
      <c r="E386" s="64">
        <v>55565</v>
      </c>
    </row>
    <row r="387" spans="5:5" x14ac:dyDescent="0.35">
      <c r="E387" s="64">
        <v>55594</v>
      </c>
    </row>
    <row r="388" spans="5:5" x14ac:dyDescent="0.35">
      <c r="E388" s="64">
        <v>55625</v>
      </c>
    </row>
    <row r="389" spans="5:5" x14ac:dyDescent="0.35">
      <c r="E389" s="64">
        <v>55655</v>
      </c>
    </row>
    <row r="390" spans="5:5" x14ac:dyDescent="0.35">
      <c r="E390" s="64">
        <v>55686</v>
      </c>
    </row>
    <row r="391" spans="5:5" x14ac:dyDescent="0.35">
      <c r="E391" s="64">
        <v>55716</v>
      </c>
    </row>
    <row r="392" spans="5:5" x14ac:dyDescent="0.35">
      <c r="E392" s="64">
        <v>55747</v>
      </c>
    </row>
    <row r="393" spans="5:5" x14ac:dyDescent="0.35">
      <c r="E393" s="64">
        <v>55778</v>
      </c>
    </row>
    <row r="394" spans="5:5" x14ac:dyDescent="0.35">
      <c r="E394" s="64">
        <v>55808</v>
      </c>
    </row>
    <row r="395" spans="5:5" x14ac:dyDescent="0.35">
      <c r="E395" s="64">
        <v>55839</v>
      </c>
    </row>
    <row r="396" spans="5:5" x14ac:dyDescent="0.35">
      <c r="E396" s="64">
        <v>55869</v>
      </c>
    </row>
    <row r="397" spans="5:5" x14ac:dyDescent="0.35">
      <c r="E397" s="64">
        <v>55900</v>
      </c>
    </row>
    <row r="398" spans="5:5" x14ac:dyDescent="0.35">
      <c r="E398" s="64">
        <v>55931</v>
      </c>
    </row>
    <row r="399" spans="5:5" x14ac:dyDescent="0.35">
      <c r="E399" s="64">
        <v>55959</v>
      </c>
    </row>
    <row r="400" spans="5:5" x14ac:dyDescent="0.35">
      <c r="E400" s="64">
        <v>55990</v>
      </c>
    </row>
    <row r="401" spans="5:5" x14ac:dyDescent="0.35">
      <c r="E401" s="64">
        <v>56020</v>
      </c>
    </row>
    <row r="402" spans="5:5" x14ac:dyDescent="0.35">
      <c r="E402" s="64">
        <v>56051</v>
      </c>
    </row>
    <row r="403" spans="5:5" x14ac:dyDescent="0.35">
      <c r="E403" s="64">
        <v>56081</v>
      </c>
    </row>
    <row r="404" spans="5:5" x14ac:dyDescent="0.35">
      <c r="E404" s="64">
        <v>56112</v>
      </c>
    </row>
    <row r="405" spans="5:5" x14ac:dyDescent="0.35">
      <c r="E405" s="64">
        <v>56143</v>
      </c>
    </row>
    <row r="406" spans="5:5" x14ac:dyDescent="0.35">
      <c r="E406" s="64">
        <v>56173</v>
      </c>
    </row>
    <row r="407" spans="5:5" x14ac:dyDescent="0.35">
      <c r="E407" s="64">
        <v>56204</v>
      </c>
    </row>
    <row r="408" spans="5:5" x14ac:dyDescent="0.35">
      <c r="E408" s="64">
        <v>56234</v>
      </c>
    </row>
    <row r="409" spans="5:5" x14ac:dyDescent="0.35">
      <c r="E409" s="64">
        <v>56265</v>
      </c>
    </row>
    <row r="410" spans="5:5" x14ac:dyDescent="0.35">
      <c r="E410" s="64">
        <v>56296</v>
      </c>
    </row>
    <row r="411" spans="5:5" x14ac:dyDescent="0.35">
      <c r="E411" s="64">
        <v>56324</v>
      </c>
    </row>
    <row r="412" spans="5:5" x14ac:dyDescent="0.35">
      <c r="E412" s="64">
        <v>56355</v>
      </c>
    </row>
    <row r="413" spans="5:5" x14ac:dyDescent="0.35">
      <c r="E413" s="64">
        <v>56385</v>
      </c>
    </row>
    <row r="414" spans="5:5" x14ac:dyDescent="0.35">
      <c r="E414" s="64">
        <v>56416</v>
      </c>
    </row>
    <row r="415" spans="5:5" x14ac:dyDescent="0.35">
      <c r="E415" s="64">
        <v>56446</v>
      </c>
    </row>
    <row r="416" spans="5:5" x14ac:dyDescent="0.35">
      <c r="E416" s="64">
        <v>56477</v>
      </c>
    </row>
    <row r="417" spans="5:5" x14ac:dyDescent="0.35">
      <c r="E417" s="64">
        <v>56508</v>
      </c>
    </row>
    <row r="418" spans="5:5" x14ac:dyDescent="0.35">
      <c r="E418" s="64">
        <v>56538</v>
      </c>
    </row>
    <row r="419" spans="5:5" x14ac:dyDescent="0.35">
      <c r="E419" s="64">
        <v>56569</v>
      </c>
    </row>
    <row r="420" spans="5:5" x14ac:dyDescent="0.35">
      <c r="E420" s="64">
        <v>56599</v>
      </c>
    </row>
    <row r="421" spans="5:5" x14ac:dyDescent="0.35">
      <c r="E421" s="64">
        <v>56630</v>
      </c>
    </row>
    <row r="422" spans="5:5" x14ac:dyDescent="0.35">
      <c r="E422" s="64">
        <v>56661</v>
      </c>
    </row>
    <row r="423" spans="5:5" x14ac:dyDescent="0.35">
      <c r="E423" s="64">
        <v>56689</v>
      </c>
    </row>
    <row r="424" spans="5:5" x14ac:dyDescent="0.35">
      <c r="E424" s="64">
        <v>56720</v>
      </c>
    </row>
    <row r="425" spans="5:5" x14ac:dyDescent="0.35">
      <c r="E425" s="64">
        <v>56750</v>
      </c>
    </row>
  </sheetData>
  <mergeCells count="1">
    <mergeCell ref="A1:B1"/>
  </mergeCells>
  <phoneticPr fontId="30" type="noConversion"/>
  <pageMargins left="0.7" right="0.7" top="0.75" bottom="0.75" header="0.3" footer="0.3"/>
  <pageSetup paperSize="9" orientation="portrait" r:id="rId1"/>
  <headerFooter>
    <oddFooter>&amp;C_x000D_&amp;1#&amp;"Aptos"&amp;10&amp;K000000 External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638b95-7c3d-4794-983a-a3f37229da34" xsi:nil="true"/>
    <lcf76f155ced4ddcb4097134ff3c332f xmlns="555e296e-030b-4ba3-b493-50429c3aaf9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858AFF37441B498FD745ACBA75628C" ma:contentTypeVersion="18" ma:contentTypeDescription="Create a new document." ma:contentTypeScope="" ma:versionID="fb502ef378eed4e997a28e8f22616754">
  <xsd:schema xmlns:xsd="http://www.w3.org/2001/XMLSchema" xmlns:xs="http://www.w3.org/2001/XMLSchema" xmlns:p="http://schemas.microsoft.com/office/2006/metadata/properties" xmlns:ns2="1f638b95-7c3d-4794-983a-a3f37229da34" xmlns:ns3="555e296e-030b-4ba3-b493-50429c3aaf95" targetNamespace="http://schemas.microsoft.com/office/2006/metadata/properties" ma:root="true" ma:fieldsID="f7cb2e845be6d6909f1bc7cf4291098d" ns2:_="" ns3:_="">
    <xsd:import namespace="1f638b95-7c3d-4794-983a-a3f37229da34"/>
    <xsd:import namespace="555e296e-030b-4ba3-b493-50429c3aaf9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638b95-7c3d-4794-983a-a3f37229da3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a195551-f1c3-4df6-9001-a65cb52299bc}" ma:internalName="TaxCatchAll" ma:showField="CatchAllData" ma:web="1f638b95-7c3d-4794-983a-a3f37229da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e296e-030b-4ba3-b493-50429c3aa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012240-7B10-46BE-B1C6-74A5648CBAF0}">
  <ds:schemaRefs>
    <ds:schemaRef ds:uri="555e296e-030b-4ba3-b493-50429c3aaf95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1f638b95-7c3d-4794-983a-a3f37229da3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A141CFF-C9B9-49FA-8C83-DE43C7985C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06725C-F0D8-4700-B0B5-FF3D0F19C2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638b95-7c3d-4794-983a-a3f37229da34"/>
    <ds:schemaRef ds:uri="555e296e-030b-4ba3-b493-50429c3aaf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READ THIS</vt:lpstr>
      <vt:lpstr>SPOT Bank Holidays - formules</vt:lpstr>
      <vt:lpstr>SPOT Reference BH</vt:lpstr>
      <vt:lpstr>SPOT Bank Holidays - values</vt:lpstr>
      <vt:lpstr>Futures Bank holidays</vt:lpstr>
      <vt:lpstr>Physical Futures</vt:lpstr>
      <vt:lpstr>Physical Futures - ETF &amp; ZTP</vt:lpstr>
      <vt:lpstr>TTF Options</vt:lpstr>
      <vt:lpstr>JKM LNG</vt:lpstr>
      <vt:lpstr>EGSI Futures</vt:lpstr>
      <vt:lpstr>EGSI Futures - others</vt:lpstr>
      <vt:lpstr>SPOT End of year 2025</vt:lpstr>
      <vt:lpstr>Sheet1</vt:lpstr>
      <vt:lpstr>'SPOT Bank Holidays - formules'!Print_Area</vt:lpstr>
      <vt:lpstr>'SPOT Bank Holidays - values'!Print_Area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Xavier DENIS</dc:creator>
  <cp:keywords/>
  <dc:description/>
  <cp:lastModifiedBy>Tien Phan</cp:lastModifiedBy>
  <cp:revision/>
  <dcterms:created xsi:type="dcterms:W3CDTF">2021-11-17T08:47:15Z</dcterms:created>
  <dcterms:modified xsi:type="dcterms:W3CDTF">2026-01-16T12:40:24Z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0x010100C9858AFF37441B498FD745ACBA75628C</vt:lpwstr>
  </property>
  <property fmtid="{D5CDD505-2E9C-101B-9397-08002B2CF9AE}" pid="3" name="MediaServiceImageTags">
    <vt:lpwstr/>
  </property>
  <property fmtid="{D5CDD505-2E9C-101B-9397-08002B2CF9AE}" pid="4" name="MSIP_Label_0f178e3d-a5ff-4478-9104-2c4330acb48e_Enabled">
    <vt:lpwstr>true</vt:lpwstr>
  </property>
  <property fmtid="{D5CDD505-2E9C-101B-9397-08002B2CF9AE}" pid="5" name="MSIP_Label_0f178e3d-a5ff-4478-9104-2c4330acb48e_SetDate">
    <vt:lpwstr>2026-01-16T12:40:17Z</vt:lpwstr>
  </property>
  <property fmtid="{D5CDD505-2E9C-101B-9397-08002B2CF9AE}" pid="6" name="MSIP_Label_0f178e3d-a5ff-4478-9104-2c4330acb48e_Method">
    <vt:lpwstr>Privileged</vt:lpwstr>
  </property>
  <property fmtid="{D5CDD505-2E9C-101B-9397-08002B2CF9AE}" pid="7" name="MSIP_Label_0f178e3d-a5ff-4478-9104-2c4330acb48e_Name">
    <vt:lpwstr>External</vt:lpwstr>
  </property>
  <property fmtid="{D5CDD505-2E9C-101B-9397-08002B2CF9AE}" pid="8" name="MSIP_Label_0f178e3d-a5ff-4478-9104-2c4330acb48e_SiteId">
    <vt:lpwstr>e00ddcdf-1e0f-4be5-a37a-894a4731986a</vt:lpwstr>
  </property>
  <property fmtid="{D5CDD505-2E9C-101B-9397-08002B2CF9AE}" pid="9" name="MSIP_Label_0f178e3d-a5ff-4478-9104-2c4330acb48e_ActionId">
    <vt:lpwstr>210fb636-2987-43f2-8bee-70bf1a2b985d</vt:lpwstr>
  </property>
  <property fmtid="{D5CDD505-2E9C-101B-9397-08002B2CF9AE}" pid="10" name="MSIP_Label_0f178e3d-a5ff-4478-9104-2c4330acb48e_ContentBits">
    <vt:lpwstr>2</vt:lpwstr>
  </property>
  <property fmtid="{D5CDD505-2E9C-101B-9397-08002B2CF9AE}" pid="11" name="MSIP_Label_0f178e3d-a5ff-4478-9104-2c4330acb48e_Tag">
    <vt:lpwstr>10, 0, 1, 1</vt:lpwstr>
  </property>
</Properties>
</file>